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4.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11"/>
  <workbookPr defaultThemeVersion="166925"/>
  <mc:AlternateContent xmlns:mc="http://schemas.openxmlformats.org/markup-compatibility/2006">
    <mc:Choice Requires="x15">
      <x15ac:absPath xmlns:x15ac="http://schemas.microsoft.com/office/spreadsheetml/2010/11/ac" url="https://lsbcloud.sharepoint.com/sites/Research/Shared Documents/Projects/Curating the LS Strategy/Deliverables/April 2024 Board Session/"/>
    </mc:Choice>
  </mc:AlternateContent>
  <xr:revisionPtr revIDLastSave="0" documentId="8_{EB7F9744-AC84-4931-B9C9-900C318C3FBE}" xr6:coauthVersionLast="47" xr6:coauthVersionMax="47" xr10:uidLastSave="{00000000-0000-0000-0000-000000000000}"/>
  <bookViews>
    <workbookView xWindow="-120" yWindow="-16320" windowWidth="29040" windowHeight="15720" firstSheet="2" activeTab="2" xr2:uid="{35969D71-F443-45C5-B15A-4E0A45F1D532}"/>
  </bookViews>
  <sheets>
    <sheet name="Notes" sheetId="12" r:id="rId1"/>
    <sheet name="Overall econ. health" sheetId="1" r:id="rId2"/>
    <sheet name="Challenge1" sheetId="2" r:id="rId3"/>
    <sheet name="Challenge2" sheetId="4" r:id="rId4"/>
    <sheet name="Challenge3" sheetId="5" r:id="rId5"/>
    <sheet name="Challenge4" sheetId="6" r:id="rId6"/>
    <sheet name="Challenge5" sheetId="7" r:id="rId7"/>
    <sheet name="Challenge6" sheetId="8" r:id="rId8"/>
    <sheet name="Challenge7" sheetId="9" r:id="rId9"/>
    <sheet name="Challenge8" sheetId="10" r:id="rId10"/>
    <sheet name="Challenge9" sheetId="11" r:id="rId11"/>
    <sheet name="Potential Key indicators" sheetId="14" r:id="rId12"/>
  </sheets>
  <definedNames>
    <definedName name="_xlnm._FilterDatabase" localSheetId="3" hidden="1">Challenge2!$B$62:$C$62</definedName>
    <definedName name="_xlnm._FilterDatabase" localSheetId="5" hidden="1">Challenge4!$B$21:$E$21</definedName>
    <definedName name="_ftn1" localSheetId="1">'Overall econ. health'!#REF!</definedName>
    <definedName name="_ftn1" localSheetId="11">'Potential Key indicators'!#REF!</definedName>
    <definedName name="_ftn2" localSheetId="1">'Overall econ. health'!#REF!</definedName>
    <definedName name="_ftn2" localSheetId="11">'Potential Key indicators'!#REF!</definedName>
    <definedName name="_ftn4" localSheetId="1">'Overall econ. health'!#REF!</definedName>
    <definedName name="_ftn4" localSheetId="11">'Potential Key indicators'!#REF!</definedName>
    <definedName name="_ftn5" localSheetId="1">'Overall econ. health'!#REF!</definedName>
    <definedName name="_ftn5" localSheetId="11">'Potential Key indicators'!#REF!</definedName>
    <definedName name="_ftnref1" localSheetId="1">'Overall econ. health'!$J$4</definedName>
    <definedName name="_ftnref1" localSheetId="11">'Potential Key indicators'!$J$4</definedName>
    <definedName name="_ftnref2" localSheetId="1">'Overall econ. health'!$J$6</definedName>
    <definedName name="_ftnref2" localSheetId="11">'Potential Key indicators'!$J$7</definedName>
    <definedName name="_ftnref3" localSheetId="1">'Overall econ. health'!$J$8</definedName>
    <definedName name="_ftnref3" localSheetId="11">'Potential Key indicators'!$J$9</definedName>
    <definedName name="_ftnref4" localSheetId="1">'Overall econ. health'!$J$12</definedName>
    <definedName name="_ftnref4" localSheetId="11">'Potential Key indicators'!$J$13</definedName>
    <definedName name="_ftnref5" localSheetId="1">'Overall econ. health'!$J$13</definedName>
    <definedName name="_ftnref5" localSheetId="11">'Potential Key indicators'!#REF!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9" i="1" l="1"/>
  <c r="D49" i="1" s="1"/>
  <c r="G44" i="1"/>
  <c r="G45" i="1"/>
  <c r="G46" i="1"/>
  <c r="G47" i="1"/>
  <c r="G48" i="1"/>
  <c r="D101" i="1"/>
  <c r="D102" i="1" s="1"/>
  <c r="C34" i="1"/>
  <c r="C35" i="1" s="1"/>
  <c r="C97" i="5"/>
  <c r="C98" i="5" s="1"/>
  <c r="G20" i="7"/>
  <c r="G19" i="7"/>
  <c r="C51" i="6"/>
  <c r="B51" i="6"/>
  <c r="W123" i="2" l="1"/>
  <c r="V123" i="2"/>
  <c r="U123" i="2"/>
  <c r="X123" i="2" l="1"/>
  <c r="H28" i="7"/>
  <c r="H29" i="7" s="1"/>
  <c r="C146" i="1"/>
  <c r="C147" i="1" s="1"/>
  <c r="D143" i="1"/>
  <c r="C80" i="1"/>
  <c r="E105" i="5" l="1"/>
  <c r="F105" i="5"/>
  <c r="G105" i="5"/>
  <c r="D105" i="5"/>
  <c r="M108" i="5" s="1"/>
  <c r="M109" i="5" s="1"/>
  <c r="W119" i="2"/>
  <c r="V115" i="2"/>
  <c r="W122" i="2"/>
  <c r="V122" i="2"/>
  <c r="U122" i="2"/>
  <c r="X122" i="2" l="1"/>
  <c r="P127" i="1"/>
  <c r="K127" i="1"/>
  <c r="P126" i="1"/>
  <c r="K126" i="1"/>
  <c r="P125" i="1"/>
  <c r="K125" i="1"/>
  <c r="Q126" i="1" l="1"/>
  <c r="R126" i="1" s="1"/>
  <c r="Q125" i="1"/>
  <c r="R125" i="1" s="1"/>
  <c r="Q127" i="1"/>
  <c r="R127" i="1" s="1"/>
  <c r="E64" i="1"/>
  <c r="E63" i="1"/>
  <c r="E65" i="1"/>
  <c r="F65" i="1" s="1"/>
  <c r="F66" i="1" s="1"/>
  <c r="G56" i="1"/>
  <c r="G55" i="1"/>
  <c r="G54" i="1"/>
  <c r="G57" i="1"/>
  <c r="C24" i="5"/>
  <c r="W109" i="2"/>
  <c r="W110" i="2"/>
  <c r="W111" i="2"/>
  <c r="W112" i="2"/>
  <c r="W113" i="2"/>
  <c r="W114" i="2"/>
  <c r="W115" i="2"/>
  <c r="W116" i="2"/>
  <c r="W117" i="2"/>
  <c r="W118" i="2"/>
  <c r="W120" i="2"/>
  <c r="W121" i="2"/>
  <c r="W108" i="2"/>
  <c r="V109" i="2"/>
  <c r="V110" i="2"/>
  <c r="V111" i="2"/>
  <c r="V112" i="2"/>
  <c r="V113" i="2"/>
  <c r="V114" i="2"/>
  <c r="V116" i="2"/>
  <c r="V117" i="2"/>
  <c r="V118" i="2"/>
  <c r="V119" i="2"/>
  <c r="V120" i="2"/>
  <c r="V121" i="2"/>
  <c r="V108" i="2"/>
  <c r="U109" i="2"/>
  <c r="U110" i="2"/>
  <c r="U111" i="2"/>
  <c r="U112" i="2"/>
  <c r="U113" i="2"/>
  <c r="U114" i="2"/>
  <c r="U115" i="2"/>
  <c r="U116" i="2"/>
  <c r="U117" i="2"/>
  <c r="U118" i="2"/>
  <c r="U119" i="2"/>
  <c r="U120" i="2"/>
  <c r="U121" i="2"/>
  <c r="U108" i="2"/>
  <c r="F40" i="5"/>
  <c r="X117" i="2" l="1"/>
  <c r="X119" i="2"/>
  <c r="X121" i="2"/>
  <c r="X120" i="2"/>
  <c r="I141" i="1"/>
  <c r="L14" i="8"/>
  <c r="L13" i="7"/>
  <c r="G18" i="14"/>
  <c r="I135" i="1"/>
  <c r="I136" i="1"/>
  <c r="I137" i="1"/>
  <c r="I138" i="1"/>
  <c r="I139" i="1"/>
  <c r="I140" i="1"/>
  <c r="I134" i="1"/>
  <c r="F143" i="1"/>
  <c r="F147" i="1" s="1"/>
  <c r="F145" i="1" l="1"/>
  <c r="K143" i="1"/>
  <c r="M143" i="1"/>
  <c r="K147" i="1" l="1"/>
  <c r="K145" i="1"/>
  <c r="X118" i="2"/>
  <c r="X114" i="2"/>
  <c r="X109" i="2"/>
  <c r="X112" i="2"/>
  <c r="X116" i="2"/>
  <c r="X108" i="2"/>
  <c r="X111" i="2"/>
  <c r="X110" i="2"/>
  <c r="X113" i="2"/>
  <c r="X115" i="2"/>
  <c r="E80" i="1"/>
  <c r="F80" i="1"/>
  <c r="F16" i="5" l="1"/>
  <c r="F57" i="5"/>
  <c r="F58" i="5"/>
  <c r="F59" i="5"/>
  <c r="F61" i="5"/>
  <c r="F49" i="5"/>
  <c r="F50" i="5"/>
  <c r="F51" i="5"/>
  <c r="F52" i="5"/>
  <c r="F53" i="5"/>
  <c r="F42" i="5"/>
  <c r="F43" i="5"/>
  <c r="F44" i="5"/>
  <c r="F39" i="5"/>
  <c r="F33" i="5"/>
  <c r="F22" i="5" l="1"/>
  <c r="F15" i="5"/>
  <c r="F23" i="5"/>
  <c r="F21" i="5"/>
  <c r="F20" i="5"/>
  <c r="F19" i="5"/>
  <c r="F18" i="5"/>
  <c r="F17" i="5"/>
  <c r="H143" i="1"/>
  <c r="H145" i="1" l="1"/>
  <c r="H147" i="1"/>
  <c r="I147" i="1" s="1"/>
  <c r="F30" i="5"/>
  <c r="F31" i="5"/>
  <c r="F32" i="5"/>
  <c r="F29" i="5"/>
  <c r="G24" i="5" l="1"/>
  <c r="J23" i="5" s="1"/>
  <c r="E24" i="5"/>
  <c r="H22" i="5" l="1"/>
  <c r="H15" i="5"/>
  <c r="H19" i="5"/>
  <c r="J21" i="5"/>
  <c r="J20" i="5"/>
  <c r="J19" i="5"/>
  <c r="H21" i="5"/>
  <c r="H20" i="5"/>
  <c r="J22" i="5"/>
  <c r="H18" i="5"/>
  <c r="H17" i="5"/>
  <c r="J18" i="5"/>
  <c r="H16" i="5"/>
  <c r="J17" i="5"/>
  <c r="J15" i="5"/>
  <c r="J1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tc={D08D4BCC-A938-4062-8F7A-21E5C299537D}</author>
    <author>tc={CB764C30-B070-40B0-AC9E-12114E00E7E6}</author>
  </authors>
  <commentList>
    <comment ref="C134" authorId="0" shapeId="0" xr:uid="{D08D4BCC-A938-4062-8F7A-21E5C299537D}">
      <text>
        <t>[Threaded comment]
Your version of Excel allows you to read this threaded comment; however, any edits to it will get removed if the file is opened in a newer version of Excel. Learn more: https://go.microsoft.com/fwlink/?linkid=870924
Comment:
    Proposed but not yet approved by LSB</t>
      </text>
    </comment>
    <comment ref="C140" authorId="1" shapeId="0" xr:uid="{CB764C30-B070-40B0-AC9E-12114E00E7E6}">
      <text>
        <t>[Threaded comment]
Your version of Excel allows you to read this threaded comment; however, any edits to it will get removed if the file is opened in a newer version of Excel. Learn more: https://go.microsoft.com/fwlink/?linkid=870924
Comment:
    £1,735,624 PCF and £1,213,568 OLC Levy</t>
      </text>
    </comment>
  </commentList>
</comments>
</file>

<file path=xl/sharedStrings.xml><?xml version="1.0" encoding="utf-8"?>
<sst xmlns="http://schemas.openxmlformats.org/spreadsheetml/2006/main" count="1533" uniqueCount="756">
  <si>
    <t>Curating the strategy</t>
  </si>
  <si>
    <t>Accompanying data file to data digest September 2023</t>
  </si>
  <si>
    <t>1. Data on the overall economic health of the sector and on each challenge are presented in individual sheets.</t>
  </si>
  <si>
    <t>2. Each sheet contains a summary table of the indicators used, then where there is more data (such as over time or from multiple sources) this is presented by indicator below the summary table.</t>
  </si>
  <si>
    <t>OVERALL ECONOMIC HEALTH OF THE SECTOR</t>
  </si>
  <si>
    <t>ID</t>
  </si>
  <si>
    <t>Measure</t>
  </si>
  <si>
    <t>Source</t>
  </si>
  <si>
    <t>Frequency</t>
  </si>
  <si>
    <t xml:space="preserve">Latest data </t>
  </si>
  <si>
    <t xml:space="preserve">Previous data </t>
  </si>
  <si>
    <t>Previous data</t>
  </si>
  <si>
    <t>Trend</t>
  </si>
  <si>
    <t>Next data</t>
  </si>
  <si>
    <t>Link to source</t>
  </si>
  <si>
    <t>Comments</t>
  </si>
  <si>
    <t>Annual turnover</t>
  </si>
  <si>
    <t>ONS</t>
  </si>
  <si>
    <t>Annual</t>
  </si>
  <si>
    <t>£47.5bn</t>
  </si>
  <si>
    <t>£43.9bn</t>
  </si>
  <si>
    <t>↑ (+ 8.4%)</t>
  </si>
  <si>
    <t>https://www.ons.gov.uk/economy/economicoutputandproductivity/output/datasets/monthlybusinesssurveymbsturnoverofservicesindustries</t>
  </si>
  <si>
    <t>SIC69.1 Legal activities</t>
  </si>
  <si>
    <t>Monthly turnover</t>
  </si>
  <si>
    <t>Monthly</t>
  </si>
  <si>
    <t>£3.8bn</t>
  </si>
  <si>
    <t>£4.3bn</t>
  </si>
  <si>
    <t>↓ (- 13.2%)</t>
  </si>
  <si>
    <t>Net exports</t>
  </si>
  <si>
    <t>£7.6bn</t>
  </si>
  <si>
    <t>£6.7bn</t>
  </si>
  <si>
    <t>↑ (+ 14.2%)</t>
  </si>
  <si>
    <t>tbc</t>
  </si>
  <si>
    <t>https://www.ons.gov.uk/economy/nationalaccounts/balanceofpayments/bulletins/unitedkingdombalanceofpaymentsthepinkbook/2023</t>
  </si>
  <si>
    <t>Table 3.8.3 Professional and management consulting services, Legal, accounting and management consulting, Legal services net exports</t>
  </si>
  <si>
    <t>Net exports as a proportion of all services</t>
  </si>
  <si>
    <t>↓ (- 0.1%p)</t>
  </si>
  <si>
    <t>tbc (same as above)</t>
  </si>
  <si>
    <t>https://www.ons.gov.uk/economy/nationalaccounts/balanceofpayments/datasets/3tradeinservicesthepinkbook2016</t>
  </si>
  <si>
    <t>Net exports figure divided by (overall) Total from table 3.8.3</t>
  </si>
  <si>
    <t>Employment in sector</t>
  </si>
  <si>
    <t>↑ (+ 1.5%)</t>
  </si>
  <si>
    <t>https://www.ons.gov.uk/employmentandlabourmarket/peopleinwork/employmentandemployeetypes/datasets/industry235digitsicbusinessregisterandemploymentsurveybrestable2</t>
  </si>
  <si>
    <t>Table 2 - UK level employment (thousands) by 2 and 3 digit SIC 2007 (full-time/part-time and public/private sector split) 69 total employment all</t>
  </si>
  <si>
    <t>Registrations – individuals</t>
  </si>
  <si>
    <t>Regulators</t>
  </si>
  <si>
    <t>192.0k</t>
  </si>
  <si>
    <t>184.5k</t>
  </si>
  <si>
    <t>↑ (+ 3.4%)</t>
  </si>
  <si>
    <t xml:space="preserve">Registrations – entities </t>
  </si>
  <si>
    <t>10,818</t>
  </si>
  <si>
    <t>2020/21</t>
  </si>
  <si>
    <t>11,023</t>
  </si>
  <si>
    <t>2019/20</t>
  </si>
  <si>
    <t>↓ (- 1.9%)</t>
  </si>
  <si>
    <t>RB's - Regulatory Bodies</t>
  </si>
  <si>
    <t>Number of ABS</t>
  </si>
  <si>
    <t>Quarterly</t>
  </si>
  <si>
    <t>Q2 '23</t>
  </si>
  <si>
    <t>Q4 '22</t>
  </si>
  <si>
    <t>↑ (+ 0.4%)</t>
  </si>
  <si>
    <t>RB's</t>
  </si>
  <si>
    <t>Insolvency cases received</t>
  </si>
  <si>
    <t>Insolvency Serv</t>
  </si>
  <si>
    <t>↓ (4 cases)</t>
  </si>
  <si>
    <t>https://www.gov.uk/government/collections/monthly-insolvency-statistics</t>
  </si>
  <si>
    <t>Table 2.1</t>
  </si>
  <si>
    <t>Performance of listed companies</t>
  </si>
  <si>
    <t>LSE, AIM</t>
  </si>
  <si>
    <t xml:space="preserve">Annual </t>
  </si>
  <si>
    <t>↓ (- 24.9%)</t>
  </si>
  <si>
    <t xml:space="preserve"> </t>
  </si>
  <si>
    <t>Percentage of international cases in UK commercial court</t>
  </si>
  <si>
    <t>The City UK Or The Commercial Court Report from the Judiciary of England and Wales?</t>
  </si>
  <si>
    <t>2021/22</t>
  </si>
  <si>
    <t>↓ (- 4.9%p)</t>
  </si>
  <si>
    <t>https://www.judiciary.uk/wp-content/uploads/2022/02/14.50_Commercial_Court_Annual_Report_2020_21_WEB.pdf</t>
  </si>
  <si>
    <t>Cost of regulation – PCF fees/registrants</t>
  </si>
  <si>
    <t>LSB levy process</t>
  </si>
  <si>
    <t>↑ (≈+ 11.9%)</t>
  </si>
  <si>
    <t xml:space="preserve">https://legalservicesboard.org.uk/2022-practising-fee-applications </t>
  </si>
  <si>
    <t>Business confidence about the future</t>
  </si>
  <si>
    <t>LexisNexis Bellwether</t>
  </si>
  <si>
    <t>↓ (- 5%p)</t>
  </si>
  <si>
    <t>https://www.lexisnexis.co.uk/bellwether/reports.html</t>
  </si>
  <si>
    <t>Annual Turnover - legal activities</t>
  </si>
  <si>
    <t>£</t>
  </si>
  <si>
    <t>£36.8bn</t>
  </si>
  <si>
    <t>£41.3bn</t>
  </si>
  <si>
    <t>All</t>
  </si>
  <si>
    <t>January</t>
  </si>
  <si>
    <t>£2,245.9bn</t>
  </si>
  <si>
    <t>£3.7bn</t>
  </si>
  <si>
    <t>£2,193.0bn</t>
  </si>
  <si>
    <t>£3.2bn</t>
  </si>
  <si>
    <t>£1,936.6bn</t>
  </si>
  <si>
    <t>£3.0bn</t>
  </si>
  <si>
    <t>£1,536.3bn</t>
  </si>
  <si>
    <t>£3.1bn</t>
  </si>
  <si>
    <t>£1,811.5bn</t>
  </si>
  <si>
    <t>February</t>
  </si>
  <si>
    <t>£3.5bn</t>
  </si>
  <si>
    <t>£2,131.7bn</t>
  </si>
  <si>
    <t>£3.3bn</t>
  </si>
  <si>
    <t>£1,963.4bn</t>
  </si>
  <si>
    <t>£1,582.4bn</t>
  </si>
  <si>
    <t>£2.8bn</t>
  </si>
  <si>
    <t>£1,740.6bn</t>
  </si>
  <si>
    <t>March</t>
  </si>
  <si>
    <t>£4.2bn</t>
  </si>
  <si>
    <t>£2,477.9bn</t>
  </si>
  <si>
    <t>£4.1bn</t>
  </si>
  <si>
    <t>£2,466.4bn</t>
  </si>
  <si>
    <t>£1,980.8bn</t>
  </si>
  <si>
    <t>£3.4bn</t>
  </si>
  <si>
    <t>£1,771.9bn</t>
  </si>
  <si>
    <t>April</t>
  </si>
  <si>
    <t>£2,153.0bn</t>
  </si>
  <si>
    <t>£3.9bn</t>
  </si>
  <si>
    <t>£2,153.4bn</t>
  </si>
  <si>
    <t>£1,789.6bn</t>
  </si>
  <si>
    <t>£1,188.8bn</t>
  </si>
  <si>
    <t>May</t>
  </si>
  <si>
    <t>£2,298.4bn</t>
  </si>
  <si>
    <t>£2,286.5bn</t>
  </si>
  <si>
    <t>£2.9bn</t>
  </si>
  <si>
    <t>£1,818.4bn</t>
  </si>
  <si>
    <t>£2.4bn</t>
  </si>
  <si>
    <t>£1,212.0bn</t>
  </si>
  <si>
    <t>June</t>
  </si>
  <si>
    <t>£2,332.0bn</t>
  </si>
  <si>
    <t>£3.6bn</t>
  </si>
  <si>
    <t>£2,395.5bn</t>
  </si>
  <si>
    <t>£1,998.2bn</t>
  </si>
  <si>
    <t>£1,545.0bn</t>
  </si>
  <si>
    <t>July</t>
  </si>
  <si>
    <t>£4.0bn</t>
  </si>
  <si>
    <t>£2,259.9bn</t>
  </si>
  <si>
    <t>£2,296.1bn</t>
  </si>
  <si>
    <t>£1,957.2bn</t>
  </si>
  <si>
    <t>£1,637.9bn</t>
  </si>
  <si>
    <t>August</t>
  </si>
  <si>
    <t>£2,256.6bn</t>
  </si>
  <si>
    <t>£2,319.5bn</t>
  </si>
  <si>
    <t>£1,893.5bn</t>
  </si>
  <si>
    <t>£2.5bn</t>
  </si>
  <si>
    <t>£1,560.6bn</t>
  </si>
  <si>
    <t>September</t>
  </si>
  <si>
    <t>£2,435.2bn</t>
  </si>
  <si>
    <t>£2,454.3bn</t>
  </si>
  <si>
    <t>£2,158.6bn</t>
  </si>
  <si>
    <t>£1,830.6bn</t>
  </si>
  <si>
    <t>October</t>
  </si>
  <si>
    <t>£2,387.5bn</t>
  </si>
  <si>
    <t>£2,426.9bn</t>
  </si>
  <si>
    <t>£2,096.9bn</t>
  </si>
  <si>
    <t>£1,782.5bn</t>
  </si>
  <si>
    <t>November</t>
  </si>
  <si>
    <t>£2,392.6bn</t>
  </si>
  <si>
    <t>£2,401.9bn</t>
  </si>
  <si>
    <t>£2,095.2bn</t>
  </si>
  <si>
    <t>£1,696.4bn</t>
  </si>
  <si>
    <t>December</t>
  </si>
  <si>
    <t>£2,219.7bn</t>
  </si>
  <si>
    <t>£2,247.0bn</t>
  </si>
  <si>
    <t>£2,068.9bn</t>
  </si>
  <si>
    <t>£1,780.1bn</t>
  </si>
  <si>
    <t>£5.2bn</t>
  </si>
  <si>
    <t>£4.8bn</t>
  </si>
  <si>
    <t>£5.4bn</t>
  </si>
  <si>
    <t>Exports as a proportion of all services</t>
  </si>
  <si>
    <t>legal</t>
  </si>
  <si>
    <t>all</t>
  </si>
  <si>
    <t>Employment in legal activities UK</t>
  </si>
  <si>
    <t>Regulated entities by regulator over time</t>
  </si>
  <si>
    <t>AR's</t>
  </si>
  <si>
    <t>2022/23</t>
  </si>
  <si>
    <t>2021/22p</t>
  </si>
  <si>
    <t>Sources</t>
  </si>
  <si>
    <t>Notes</t>
  </si>
  <si>
    <t>BSB</t>
  </si>
  <si>
    <t>https://www.barstandardsboard.org.uk/for-the-public/search-a-barristers-record/the-entities-register.html</t>
  </si>
  <si>
    <t>CLC</t>
  </si>
  <si>
    <t>missing</t>
  </si>
  <si>
    <t>https://www.clc-uk.org/wp-content/uploads/2021/08/CLC-Annual-Report-2020.pdf</t>
  </si>
  <si>
    <t>CILEx Reg</t>
  </si>
  <si>
    <t>Not in annual reports - usually have to ask Robin</t>
  </si>
  <si>
    <t>CLSB</t>
  </si>
  <si>
    <t>ICAEW</t>
  </si>
  <si>
    <t>https://www.icaew.com/-/media/corporate/files/regulations/annual-report-2022/icaew-regulatory-and-conduct-annual-report-2021-22.ashx</t>
  </si>
  <si>
    <t>IPReg</t>
  </si>
  <si>
    <t>https://ipreg.org.uk/about-us/our-finances/core-metrics</t>
  </si>
  <si>
    <t>MoF</t>
  </si>
  <si>
    <t>SRA</t>
  </si>
  <si>
    <t>https://www.sra.org.uk/sra/research-publications/regulated-community-statistics/data/solicitor_firms/</t>
  </si>
  <si>
    <t>October figure</t>
  </si>
  <si>
    <t>Total</t>
  </si>
  <si>
    <t>Q1-20</t>
  </si>
  <si>
    <t>Q2-20</t>
  </si>
  <si>
    <t>Q3-20</t>
  </si>
  <si>
    <t>Q4-20</t>
  </si>
  <si>
    <t>Q1-21</t>
  </si>
  <si>
    <t>Q2-21</t>
  </si>
  <si>
    <t>Q3-21</t>
  </si>
  <si>
    <t>Q4-21</t>
  </si>
  <si>
    <t>Q1-22</t>
  </si>
  <si>
    <t>Q2-22</t>
  </si>
  <si>
    <t>Q3-22</t>
  </si>
  <si>
    <t>Q4-22</t>
  </si>
  <si>
    <t>Q1-23</t>
  </si>
  <si>
    <t>Q2-23</t>
  </si>
  <si>
    <t>Q3-23</t>
  </si>
  <si>
    <t>* correction</t>
  </si>
  <si>
    <t>Q4-23</t>
  </si>
  <si>
    <t>Q1-24</t>
  </si>
  <si>
    <t xml:space="preserve">  </t>
  </si>
  <si>
    <t>international</t>
  </si>
  <si>
    <t>domestic</t>
  </si>
  <si>
    <t>total</t>
  </si>
  <si>
    <t>Oct 2021 to Sep 2022</t>
  </si>
  <si>
    <t>Oct 2020 to Sep 2021</t>
  </si>
  <si>
    <t>Oct 2019 to Sep 2020</t>
  </si>
  <si>
    <t>Estimated income from total practising certificate fees for 2021</t>
  </si>
  <si>
    <t>Regulator</t>
  </si>
  <si>
    <t>PCF estimates 2023</t>
  </si>
  <si>
    <t>PCF estimates 2022</t>
  </si>
  <si>
    <t>PCF estimates 2021</t>
  </si>
  <si>
    <t>% change 22 vs 21</t>
  </si>
  <si>
    <t>PCF estimates 2020</t>
  </si>
  <si>
    <t>PCF estimates 2019</t>
  </si>
  <si>
    <t>BSB + Bar Council</t>
  </si>
  <si>
    <t>£21.4m</t>
  </si>
  <si>
    <t>£18.5m</t>
  </si>
  <si>
    <t>£16.8m</t>
  </si>
  <si>
    <t>£11.9m</t>
  </si>
  <si>
    <t>£15.4m</t>
  </si>
  <si>
    <t>TLS + SRA</t>
  </si>
  <si>
    <t>£127.9m</t>
  </si>
  <si>
    <t>£114.7m</t>
  </si>
  <si>
    <t>£104.3m</t>
  </si>
  <si>
    <t>£101.2m</t>
  </si>
  <si>
    <t>£102.5m</t>
  </si>
  <si>
    <t>CILEx + CILEx Regulation</t>
  </si>
  <si>
    <t>£2.6m</t>
  </si>
  <si>
    <t>£2.5m</t>
  </si>
  <si>
    <t>£2.4m</t>
  </si>
  <si>
    <t>£1.0m</t>
  </si>
  <si>
    <t>£1.1m</t>
  </si>
  <si>
    <t>£0.7m</t>
  </si>
  <si>
    <t>£0.2m</t>
  </si>
  <si>
    <t>£2.9m</t>
  </si>
  <si>
    <t>£2.8m</t>
  </si>
  <si>
    <t>£2.0m</t>
  </si>
  <si>
    <t>£2.2m</t>
  </si>
  <si>
    <t>£2.3m</t>
  </si>
  <si>
    <t>£0.6m</t>
  </si>
  <si>
    <t>ACCA**</t>
  </si>
  <si>
    <t>Tot</t>
  </si>
  <si>
    <t>£157.3m</t>
  </si>
  <si>
    <t>regulator cost: turnover</t>
  </si>
  <si>
    <t>1:323</t>
  </si>
  <si>
    <t>turnover: regulator cost</t>
  </si>
  <si>
    <t>Percentage expecting the performance of their firm to grow in the next 12 months
(Do you expect the performance of your firm over the next 12 months to… grow, remain stable, decline, I do not know, prefer not to say?)</t>
  </si>
  <si>
    <t>Challenge 1: Lowering unmet need across large parts of society</t>
  </si>
  <si>
    <t>Level of unmet legal need – individuals</t>
  </si>
  <si>
    <t>ILNS</t>
  </si>
  <si>
    <t>Triennal</t>
  </si>
  <si>
    <t>↑ (+ 1%p)</t>
  </si>
  <si>
    <t>2026?</t>
  </si>
  <si>
    <t>https://legalservicesboard.org.uk/online-survey-of-individuals-handling-of-legal-issues-in-england-and-wales-2019</t>
  </si>
  <si>
    <t>Level of unmet legal need – small businesses</t>
  </si>
  <si>
    <t>SMEs</t>
  </si>
  <si>
    <t>na</t>
  </si>
  <si>
    <t>2025?</t>
  </si>
  <si>
    <t>Legal capability individuals – legal confidence</t>
  </si>
  <si>
    <t xml:space="preserve">Low=38% Med=50% Hi=12% </t>
  </si>
  <si>
    <t xml:space="preserve">Low=36% Med=53% Hi=11% </t>
  </si>
  <si>
    <t>Legal capability  small businesses - legal confidence</t>
  </si>
  <si>
    <t>Low=20% Med=58% Hi=22%</t>
  </si>
  <si>
    <t>Legal capability individuals – accessibility of justice</t>
  </si>
  <si>
    <t>Low=23% Med=56% Hi=20%</t>
  </si>
  <si>
    <t>Low=18% Med=59% Hi=23%</t>
  </si>
  <si>
    <t>https://legalservicesboard.org.uk/wp-content/uploads/2020/01/Legal-Needs-of-Individuals-Technical-Report-Final-January-2020.pdf</t>
  </si>
  <si>
    <t>Legal capabilty small businesses - accessibility of justice</t>
  </si>
  <si>
    <t>Low=19% Med=65% Hig=17%</t>
  </si>
  <si>
    <t>2024?</t>
  </si>
  <si>
    <t>Legal capability individuals – self efficacy</t>
  </si>
  <si>
    <t>Low=37% Med=46% Hi=17%</t>
  </si>
  <si>
    <t>Civil legal aid spending</t>
  </si>
  <si>
    <t>LAA</t>
  </si>
  <si>
    <t>£951.3m</t>
  </si>
  <si>
    <t>£813.6m</t>
  </si>
  <si>
    <t>↑ (+ 16.9%)</t>
  </si>
  <si>
    <t>https://www.gov.uk/government/collections/legal-aid-statistics</t>
  </si>
  <si>
    <t>Table 1.2 total civil expenditure</t>
  </si>
  <si>
    <t>Criminal legal aid spending</t>
  </si>
  <si>
    <t>£833.6m</t>
  </si>
  <si>
    <t>£802.7m</t>
  </si>
  <si>
    <t>↑ (+ 3.8%)</t>
  </si>
  <si>
    <t>Table 1.1 total crime expenditure</t>
  </si>
  <si>
    <t>Numbers of NfP legal aid organisations</t>
  </si>
  <si>
    <t>Sporadic</t>
  </si>
  <si>
    <t>↑ (+4.7%)</t>
  </si>
  <si>
    <t>next digest</t>
  </si>
  <si>
    <t>https://www.gov.uk/government/publications/directory-of-legal-aid-providers</t>
  </si>
  <si>
    <t>Firm/location/category of law combination</t>
  </si>
  <si>
    <t>Legal help new matter starts</t>
  </si>
  <si>
    <t>2022/2023</t>
  </si>
  <si>
    <t>2021/2022</t>
  </si>
  <si>
    <t>↑ (+2.6%)</t>
  </si>
  <si>
    <t xml:space="preserve"> https://app.powerbi.com/view?r=eyJrIjoiMGQwNzY5MjQtYTUyZS00NWUzLWE4NzItYWFhN2U3ZDJlMzE1IiwidCI6ImM2ODc0NzI4LTcxZTYtNDFmZS1hOWUxLTJlOGMzNjc3NmFkOCIsImMiOjh9&amp;chromeless=1&amp;filter=true/ecf&amp;pageName=ReportSection12f8775c9bedc900dcb8</t>
  </si>
  <si>
    <t>Table 5.1 Total matter starts</t>
  </si>
  <si>
    <t>Litigants in person</t>
  </si>
  <si>
    <t>Court statistics quarterly</t>
  </si>
  <si>
    <t>Q4 2023</t>
  </si>
  <si>
    <t>Q3 2023</t>
  </si>
  <si>
    <t>↑ (+ 2%p)</t>
  </si>
  <si>
    <t>https://www.gov.uk/government/collections/family-court-statistics-quarterly</t>
  </si>
  <si>
    <t>Table 11 Proportion of unrepresented parties as a percentage of total number of parties</t>
  </si>
  <si>
    <t>Perceived accessibility and affordability of the civil justice system</t>
  </si>
  <si>
    <t>World Justice Project</t>
  </si>
  <si>
    <t>=</t>
  </si>
  <si>
    <t>https://worldjusticeproject.org/rule-of-law-index/country/2023/United%20Kingdom/Civil%20Justice/</t>
  </si>
  <si>
    <t>Proportion of fixed fees</t>
  </si>
  <si>
    <t>LSCP Tracker</t>
  </si>
  <si>
    <t>https://www.legalservicesconsumerpanel.org.uk/what-we-do/research-and-reports</t>
  </si>
  <si>
    <t>Level of unbundling</t>
  </si>
  <si>
    <t>↑ (+ 5.5%)</t>
  </si>
  <si>
    <t>Adults owning legal expenses insurance</t>
  </si>
  <si>
    <t>FCA</t>
  </si>
  <si>
    <t>3yrs</t>
  </si>
  <si>
    <t>↑ (+ 12%)</t>
  </si>
  <si>
    <t>https://www.fca.org.uk/publication/research/financial-lives-survey-2020.pdf</t>
  </si>
  <si>
    <t xml:space="preserve">Total net claims on legal expenses insurance </t>
  </si>
  <si>
    <t>Bank of England</t>
  </si>
  <si>
    <t>£383.2m</t>
  </si>
  <si>
    <t>£320.8m</t>
  </si>
  <si>
    <t>↑ (+ 19.6%)</t>
  </si>
  <si>
    <t xml:space="preserve">https://www.bankofengland.co.uk/statistics/insurance-aggregate-annual-data-report </t>
  </si>
  <si>
    <t>Chart 2.3</t>
  </si>
  <si>
    <t>April 2020 to March 2021</t>
  </si>
  <si>
    <t>£724.9m</t>
  </si>
  <si>
    <t>April 2021 to March 2022</t>
  </si>
  <si>
    <t>April 2022 to March 2023</t>
  </si>
  <si>
    <t>2020 Apr-Jun</t>
  </si>
  <si>
    <t>£166.3m</t>
  </si>
  <si>
    <t>2020 Jul-Sep</t>
  </si>
  <si>
    <t>£176.9m</t>
  </si>
  <si>
    <t>2020 Oct-Dec</t>
  </si>
  <si>
    <t>£183.0m</t>
  </si>
  <si>
    <t>2021 Jan-Mar</t>
  </si>
  <si>
    <t>£198.7m</t>
  </si>
  <si>
    <t>2021 Apr-Jun</t>
  </si>
  <si>
    <t>£190.4m</t>
  </si>
  <si>
    <t>2021 Jul-Sep</t>
  </si>
  <si>
    <t>£186.8m</t>
  </si>
  <si>
    <t>2021 Oct-Dec</t>
  </si>
  <si>
    <t>£211.1m</t>
  </si>
  <si>
    <t>2022 Jan-Mar</t>
  </si>
  <si>
    <t>£225.3m</t>
  </si>
  <si>
    <t>2022 Apr-Jun</t>
  </si>
  <si>
    <t>£222.1m</t>
  </si>
  <si>
    <t>2022 Jul-Sep</t>
  </si>
  <si>
    <t>£227.0m</t>
  </si>
  <si>
    <t>2022 Oct-Dec</t>
  </si>
  <si>
    <t>£245.0m</t>
  </si>
  <si>
    <t>2023 Jan-Mar</t>
  </si>
  <si>
    <t>£257.2m</t>
  </si>
  <si>
    <t>2023 Apr-Jun</t>
  </si>
  <si>
    <t>£252.5m</t>
  </si>
  <si>
    <t>2023 Jul-Sep</t>
  </si>
  <si>
    <t>£260.0m</t>
  </si>
  <si>
    <t>2023 Oct-Dec</t>
  </si>
  <si>
    <t>£260.5m</t>
  </si>
  <si>
    <t>£588.4m</t>
  </si>
  <si>
    <t>£147.1m</t>
  </si>
  <si>
    <t>£122.9m</t>
  </si>
  <si>
    <t>£148.6m</t>
  </si>
  <si>
    <t>£169.8m</t>
  </si>
  <si>
    <t>£179.7m</t>
  </si>
  <si>
    <t>£196.3m</t>
  </si>
  <si>
    <t>£214.0m</t>
  </si>
  <si>
    <t>£212.7m</t>
  </si>
  <si>
    <t>£193.7m</t>
  </si>
  <si>
    <t>£192.5m</t>
  </si>
  <si>
    <t>£233.3m</t>
  </si>
  <si>
    <t>£248.4m</t>
  </si>
  <si>
    <t>£250.4m</t>
  </si>
  <si>
    <t>£256.9m</t>
  </si>
  <si>
    <t>Numbers of NfP legal aid organisations (Firm/location(procurement area name)/category of law combination)</t>
  </si>
  <si>
    <t>Adoption</t>
  </si>
  <si>
    <t>Divorce</t>
  </si>
  <si>
    <t>Domestic violence</t>
  </si>
  <si>
    <t>Financial remedy</t>
  </si>
  <si>
    <t>Private law</t>
  </si>
  <si>
    <t>Public law</t>
  </si>
  <si>
    <t>TOTALS</t>
  </si>
  <si>
    <t>Time</t>
  </si>
  <si>
    <t>Unrepresented parties - applicants</t>
  </si>
  <si>
    <t>Unrepresented parties - respondents</t>
  </si>
  <si>
    <t>Total number of parties</t>
  </si>
  <si>
    <t>% unrepresented</t>
  </si>
  <si>
    <t>2020 Q1</t>
  </si>
  <si>
    <t>2020 Q2</t>
  </si>
  <si>
    <t>2020 Q3</t>
  </si>
  <si>
    <t>2020 Q4</t>
  </si>
  <si>
    <t>2021 Q1</t>
  </si>
  <si>
    <t>2021 Q2</t>
  </si>
  <si>
    <t>2021 Q3</t>
  </si>
  <si>
    <t>2021 Q4</t>
  </si>
  <si>
    <t>2022 Q1</t>
  </si>
  <si>
    <t>2022 Q2</t>
  </si>
  <si>
    <t>2022 Q3</t>
  </si>
  <si>
    <t>2022 Q4</t>
  </si>
  <si>
    <t>2023 Q1</t>
  </si>
  <si>
    <t>2023 Q2</t>
  </si>
  <si>
    <t>2023 Q3</t>
  </si>
  <si>
    <t>2023 Q4</t>
  </si>
  <si>
    <t>Challenge 2: Achieving fairer outcomes for people experiencing greater disadvantage</t>
  </si>
  <si>
    <t>For contentious legal issues</t>
  </si>
  <si>
    <t>SBLNS</t>
  </si>
  <si>
    <t>Unmet need for individuals with low legal confidence</t>
  </si>
  <si>
    <t>(0%p)</t>
  </si>
  <si>
    <t>2027?</t>
  </si>
  <si>
    <t>Unmet need for individuals with low accessibility of civil justice</t>
  </si>
  <si>
    <t>See below</t>
  </si>
  <si>
    <t>https://worldjusticeproject.org/rule-of-law-index/country/2021/United%20Kingdom/Civil%20Justice/</t>
  </si>
  <si>
    <t>Level of unmet need for individuals with low legal confidence</t>
  </si>
  <si>
    <t>Low</t>
  </si>
  <si>
    <t>Medium</t>
  </si>
  <si>
    <t>High</t>
  </si>
  <si>
    <t>Level of unmet need for individuals with low accessibility of civil justice</t>
  </si>
  <si>
    <t>Perceived accessibility and affordability of the civil justice system (UK performance)</t>
  </si>
  <si>
    <t>Gender Male=32% Female=26%</t>
  </si>
  <si>
    <t>Ethnicity</t>
  </si>
  <si>
    <t>%</t>
  </si>
  <si>
    <t>White</t>
  </si>
  <si>
    <t>Asian</t>
  </si>
  <si>
    <t>Net BAME</t>
  </si>
  <si>
    <t>Other</t>
  </si>
  <si>
    <t>Mixed race</t>
  </si>
  <si>
    <t>Black</t>
  </si>
  <si>
    <t>Age</t>
  </si>
  <si>
    <t>18-24</t>
  </si>
  <si>
    <t>25-34</t>
  </si>
  <si>
    <t>35-44</t>
  </si>
  <si>
    <t>45-54</t>
  </si>
  <si>
    <t>55-64</t>
  </si>
  <si>
    <t>65-74</t>
  </si>
  <si>
    <t>75+</t>
  </si>
  <si>
    <t>Employment status</t>
  </si>
  <si>
    <t>Employed</t>
  </si>
  <si>
    <t>Self-employed</t>
  </si>
  <si>
    <t>Unemployed</t>
  </si>
  <si>
    <t>Retired</t>
  </si>
  <si>
    <t>Net not retired</t>
  </si>
  <si>
    <t>Challenge 3 – Dismantling barriers to a fair and inclusive profession at all levels</t>
  </si>
  <si>
    <t>Overall composition of profession</t>
  </si>
  <si>
    <t>ARs</t>
  </si>
  <si>
    <t>Composition of profession by seniority</t>
  </si>
  <si>
    <t>We are in the process of planning data collection</t>
  </si>
  <si>
    <t>Socio-economic factors</t>
  </si>
  <si>
    <t>Stats from diversity dashboard (such as social mobility..)</t>
  </si>
  <si>
    <t>Gender pay gap (median among all employees in legal activities)</t>
  </si>
  <si>
    <t>↑ (+1.2%)</t>
  </si>
  <si>
    <t>https://www.ons.gov.uk/employmentandlabourmarket/peopleinwork/earningsandworkinghours/datasets/annualsurveyofhoursandearningsashegenderpaygaptables</t>
  </si>
  <si>
    <t>table 16.12 SIC2007 gender pay gap all</t>
  </si>
  <si>
    <t>table 16.12 - SIC 69.1</t>
  </si>
  <si>
    <t>Calls to LawCare</t>
  </si>
  <si>
    <t>LawCare</t>
  </si>
  <si>
    <t>↑ (+10.8%)</t>
  </si>
  <si>
    <t>Lawcare provides those figures by email</t>
  </si>
  <si>
    <t>Approved regulators</t>
  </si>
  <si>
    <t>2023 (%)</t>
  </si>
  <si>
    <t>2022 (%)</t>
  </si>
  <si>
    <t>2021 (%)</t>
  </si>
  <si>
    <t>2020 (%)</t>
  </si>
  <si>
    <t>CILEx Regulation</t>
  </si>
  <si>
    <t>Faculty Office</t>
  </si>
  <si>
    <t>ACCA</t>
  </si>
  <si>
    <t>Diversity (including only new data since SON)</t>
  </si>
  <si>
    <t>Gender</t>
  </si>
  <si>
    <t>% females (post SoLS 2021/2022)</t>
  </si>
  <si>
    <t>% females (post SoLS 2020/2021)</t>
  </si>
  <si>
    <t>SoLS 2020</t>
  </si>
  <si>
    <t>FO</t>
  </si>
  <si>
    <t>UK workforce</t>
  </si>
  <si>
    <t>% BAME (post SoLS 2021/2022)</t>
  </si>
  <si>
    <t>% BAME (post SoLS 2020/2021)</t>
  </si>
  <si>
    <t>SoLS (2019/2020)</t>
  </si>
  <si>
    <t>Disability</t>
  </si>
  <si>
    <t>% BAME (post SoLS 2022/2023)</t>
  </si>
  <si>
    <t>% Disability (post SoLS 2020/2021)</t>
  </si>
  <si>
    <t>% Gay/Lesbian+bisexual+others (post SoLS 2021/2022)</t>
  </si>
  <si>
    <t>% Gay/Lesbian+bisexual+others (post SoLS 2020/2021)</t>
  </si>
  <si>
    <t>UK population</t>
  </si>
  <si>
    <t>Socio-economic factors (social mobility indicators from the diversity dashboard)</t>
  </si>
  <si>
    <t>Attendance at a fee-paying school 2021/22</t>
  </si>
  <si>
    <t>Attendance at a fee-paying school 2020/21</t>
  </si>
  <si>
    <t>Gender pay gap (median among all employees)</t>
  </si>
  <si>
    <t>Legal activities</t>
  </si>
  <si>
    <t>All industries</t>
  </si>
  <si>
    <t>Calls to LawCare (Contacts)</t>
  </si>
  <si>
    <t>Challenge 4 – Ensuring high quality legal services and strong professional ethics</t>
  </si>
  <si>
    <t>No change (=)</t>
  </si>
  <si>
    <t>Trust in legal profession</t>
  </si>
  <si>
    <t>↑ (+ 9.5%)</t>
  </si>
  <si>
    <t>Overall consumer satisfaction – indiv</t>
  </si>
  <si>
    <t>Overall consumer satisfaction – small businesses</t>
  </si>
  <si>
    <t>↓ (- 14.5%)</t>
  </si>
  <si>
    <t>% of silent sufferers - individuals</t>
  </si>
  <si>
    <t>↑ (+ 7.6%)</t>
  </si>
  <si>
    <t>% of silent sufferers - small businesses</t>
  </si>
  <si>
    <t>Percentage of consumers who were not satisfied with the service they received but didn't complain</t>
  </si>
  <si>
    <t>First-tier complaints</t>
  </si>
  <si>
    <t xml:space="preserve">https://www.sra.org.uk/sra/research-publications/first-tier-complaints-2021-22/    https://ipreg.org.uk/about-us/annual-reports </t>
  </si>
  <si>
    <t>Poor updating from RBs except SRA (but still waiting for their new figures too)</t>
  </si>
  <si>
    <t>Second-tier complaints</t>
  </si>
  <si>
    <t>LeO</t>
  </si>
  <si>
    <t>↑ (+ 14.4%)</t>
  </si>
  <si>
    <t>https://www.legalombudsman.org.uk/media/1ogloa0j/e02766771-legal-ombudsman-ara-2021-22_web-accessible.pdf</t>
  </si>
  <si>
    <t>Professional negligence claims</t>
  </si>
  <si>
    <t>Chancery Courts</t>
  </si>
  <si>
    <t>↓ (- 10%)</t>
  </si>
  <si>
    <t>https://assets.publishing.service.gov.uk/media/64773cd55f7bb700127fa24a/Royal_Courts_of_Justice_Annual_Tables-_2022.ods</t>
  </si>
  <si>
    <t>Royal Courts of Justice Annual Tables, Table 3.3 Professional negligence claims against solicitors and baristers</t>
  </si>
  <si>
    <t>Table 3.3</t>
  </si>
  <si>
    <t>Enforcement action</t>
  </si>
  <si>
    <t>Disciplinary cases heard</t>
  </si>
  <si>
    <t>SDT</t>
  </si>
  <si>
    <t>↓ (- 25%)</t>
  </si>
  <si>
    <t>https://www.sra.org.uk/sra/research-publications/topic/about-the-sra/</t>
  </si>
  <si>
    <t>Claims on Compensation Funds</t>
  </si>
  <si>
    <t>£15.2m</t>
  </si>
  <si>
    <t>£26.9m</t>
  </si>
  <si>
    <t>↓ (- 44%)</t>
  </si>
  <si>
    <t>https://www.sra.org.uk/sra/research-publications/client-protection-interventions-and-the-compensation-fund--202021---corporate-report/</t>
  </si>
  <si>
    <t>(Yellow = not asked)</t>
  </si>
  <si>
    <t>Profession</t>
  </si>
  <si>
    <t>Doctors</t>
  </si>
  <si>
    <t>Teachers</t>
  </si>
  <si>
    <t>Lawyers</t>
  </si>
  <si>
    <t>Accountants</t>
  </si>
  <si>
    <t>Shop assistants</t>
  </si>
  <si>
    <t>Bankers</t>
  </si>
  <si>
    <t>The ordinary man or woman in the street</t>
  </si>
  <si>
    <t>Car mechanics</t>
  </si>
  <si>
    <t>Builders</t>
  </si>
  <si>
    <t>Estate agents</t>
  </si>
  <si>
    <t>Overall consumer satisfaction with the service received from provider– indiv</t>
  </si>
  <si>
    <t>Very satisfied</t>
  </si>
  <si>
    <t>Satisfied</t>
  </si>
  <si>
    <t>Neither satisfied nor dissatisfied</t>
  </si>
  <si>
    <t>Dissatisfied</t>
  </si>
  <si>
    <t>Very dissatisfied</t>
  </si>
  <si>
    <t>Don't know</t>
  </si>
  <si>
    <t>n.a</t>
  </si>
  <si>
    <t>IPREG</t>
  </si>
  <si>
    <t>firms and sole practitioners reporting one of more first tier complaints</t>
  </si>
  <si>
    <t>CILEx</t>
  </si>
  <si>
    <t>Year</t>
  </si>
  <si>
    <t>Complaints accepted</t>
  </si>
  <si>
    <t>Closed cases</t>
  </si>
  <si>
    <t>2011/12</t>
  </si>
  <si>
    <t>2012/13</t>
  </si>
  <si>
    <t>2013/14</t>
  </si>
  <si>
    <t>2014/15</t>
  </si>
  <si>
    <t>2015/16</t>
  </si>
  <si>
    <t>2016/17</t>
  </si>
  <si>
    <t>2017/18</t>
  </si>
  <si>
    <t>2018/19</t>
  </si>
  <si>
    <t>2023/24</t>
  </si>
  <si>
    <t>SDT/SRA</t>
  </si>
  <si>
    <t>Struck off</t>
  </si>
  <si>
    <t>Suspension</t>
  </si>
  <si>
    <t>Fine</t>
  </si>
  <si>
    <t>Reprimand</t>
  </si>
  <si>
    <t>Conditions on practising certificate</t>
  </si>
  <si>
    <t>Letters of advice</t>
  </si>
  <si>
    <t>Disbarred</t>
  </si>
  <si>
    <t>Suspended</t>
  </si>
  <si>
    <t>Fined</t>
  </si>
  <si>
    <t>Reprimanded</t>
  </si>
  <si>
    <t>Advised as to future conduct</t>
  </si>
  <si>
    <t>Prohibited from accepting public access instructions</t>
  </si>
  <si>
    <t>Cases brought to the SDT over time</t>
  </si>
  <si>
    <t>2008/09</t>
  </si>
  <si>
    <t>2009/10</t>
  </si>
  <si>
    <t>2010/11</t>
  </si>
  <si>
    <t xml:space="preserve">2014/15 </t>
  </si>
  <si>
    <t xml:space="preserve">2017/18 </t>
  </si>
  <si>
    <t xml:space="preserve">2018/19 </t>
  </si>
  <si>
    <t>Total value of closed claims</t>
  </si>
  <si>
    <t>£10.3m</t>
  </si>
  <si>
    <t>£18.1m</t>
  </si>
  <si>
    <t>£7.5m</t>
  </si>
  <si>
    <t>£10.4m</t>
  </si>
  <si>
    <t>£41m</t>
  </si>
  <si>
    <t>Complaints opened by the BSB</t>
  </si>
  <si>
    <t>Complaints</t>
  </si>
  <si>
    <t>Challenge 5 – Closing gaps in consumer protection</t>
  </si>
  <si>
    <t>Awareness provider is regulated – indiv</t>
  </si>
  <si>
    <t>A10 Did you check whether your main advisor was regulated? (Yes, I checked, Yes, I knew already)</t>
  </si>
  <si>
    <t>Awareness provider is regulated – small businesses</t>
  </si>
  <si>
    <t>↓ (- 8.8%)</t>
  </si>
  <si>
    <t>Size of unregulated market – individuals</t>
  </si>
  <si>
    <t>↑ (+1%p)</t>
  </si>
  <si>
    <t>L31 Main adviser nets</t>
  </si>
  <si>
    <t>Size of unregulated market – small businesses</t>
  </si>
  <si>
    <t>↓ (- 0.6%p)</t>
  </si>
  <si>
    <t>Legal enquiries taken to CAB</t>
  </si>
  <si>
    <t>CAB</t>
  </si>
  <si>
    <t>↑ (+37.2%)</t>
  </si>
  <si>
    <t xml:space="preserve">https://public.tableau.com/app/profile/citizensadvice#!/ </t>
  </si>
  <si>
    <t>Advice issues, issue by category (legal)</t>
  </si>
  <si>
    <t>calc % Diff</t>
  </si>
  <si>
    <t>Enquiries</t>
  </si>
  <si>
    <t>Challenge 6 – Reforming the justice system and redrawing the regulatory landscape</t>
  </si>
  <si>
    <t>Rule of Law Index</t>
  </si>
  <si>
    <t>↓ (- 0.1%)</t>
  </si>
  <si>
    <t>https://worldjusticeproject.org/rule-of-law-index/country/2021/United%20Kingdom/</t>
  </si>
  <si>
    <t>Judicial independence</t>
  </si>
  <si>
    <t>World Economic Forum</t>
  </si>
  <si>
    <t>https://www.weforum.org/reports/the-global-competitiveness-report-2020</t>
  </si>
  <si>
    <t>Overall indicator not published since 2020</t>
  </si>
  <si>
    <t>Judicial perceptions</t>
  </si>
  <si>
    <t>Judicial Attitudes Survey</t>
  </si>
  <si>
    <t>2023?</t>
  </si>
  <si>
    <t>https://www.judiciary.uk/guidance-and-resources/judicial-attitude-survey-2022/</t>
  </si>
  <si>
    <t>Multiple indicators</t>
  </si>
  <si>
    <t>Size of court backlogs - Crown courts</t>
  </si>
  <si>
    <t>HMCTS</t>
  </si>
  <si>
    <t>Nov-23</t>
  </si>
  <si>
    <t>Oct-23</t>
  </si>
  <si>
    <t>↓ (- 0.6%)</t>
  </si>
  <si>
    <t>https://www.gov.uk/government/collections/hmcts-management-information</t>
  </si>
  <si>
    <t>Outstanding cases for Crown courts</t>
  </si>
  <si>
    <t>Overall index score UK</t>
  </si>
  <si>
    <t>calc</t>
  </si>
  <si>
    <t>JI - G20</t>
  </si>
  <si>
    <t>JI - Large advanced economies</t>
  </si>
  <si>
    <t>Senior leadership is handling changes to judicial working life well</t>
  </si>
  <si>
    <t>Judges in my part of the judiciary are handling changes to working lives well</t>
  </si>
  <si>
    <t>Salaried</t>
  </si>
  <si>
    <t>Fee-paid</t>
  </si>
  <si>
    <t>Judges' jobs have changed in ways that affect them since appointment</t>
  </si>
  <si>
    <t>The judiciary is managing change well</t>
  </si>
  <si>
    <t>There has been too much change in recent years</t>
  </si>
  <si>
    <t>Some/more change in the judiciary is needed</t>
  </si>
  <si>
    <t>The amount of change recently has brought judges to breaking point</t>
  </si>
  <si>
    <t>The judiciary needs to have control over policy changes affecting judges</t>
  </si>
  <si>
    <t xml:space="preserve">How concerned are you about each of these changes in the judiciary? </t>
  </si>
  <si>
    <t xml:space="preserve">  Extremely &amp; somewhat concerned </t>
  </si>
  <si>
    <t xml:space="preserve">Staff reductions </t>
  </si>
  <si>
    <t>Loss of respect for judiciary by government</t>
  </si>
  <si>
    <t>Fiscal constraints</t>
  </si>
  <si>
    <t xml:space="preserve">Loss of experienced judges </t>
  </si>
  <si>
    <t>Low judicial morale</t>
  </si>
  <si>
    <t>Increase in litigants in person</t>
  </si>
  <si>
    <t xml:space="preserve">Attacks on the judiciary in the media </t>
  </si>
  <si>
    <t xml:space="preserve">Inability to attract the best people into the judiciary </t>
  </si>
  <si>
    <t>Court closures</t>
  </si>
  <si>
    <t xml:space="preserve">Stressful working conditions </t>
  </si>
  <si>
    <t>Reduction in face-to-face hearings</t>
  </si>
  <si>
    <t xml:space="preserve">Court Reform programme </t>
  </si>
  <si>
    <t xml:space="preserve">Loss of judicial independence </t>
  </si>
  <si>
    <t>Personal safety for judges</t>
  </si>
  <si>
    <t>Size of court backlogs (Outstanding/Open cases)</t>
  </si>
  <si>
    <t>Challenge 7 – Empowering consumers to obtain high quality and affordable services</t>
  </si>
  <si>
    <t>Shopping around - individuals</t>
  </si>
  <si>
    <t>↑ (+ 43.3%)</t>
  </si>
  <si>
    <t>Q70. Did you shop around for the provider you chose?</t>
  </si>
  <si>
    <t>Shopping around - small businesses</t>
  </si>
  <si>
    <t>↑ (+ 7%p)</t>
  </si>
  <si>
    <t>Ease of shopping around</t>
  </si>
  <si>
    <t>↑ (+ 27.1%)</t>
  </si>
  <si>
    <t>Use of Digital Comparison Tools</t>
  </si>
  <si>
    <t>↑ (+ 0.9%p)</t>
  </si>
  <si>
    <t>Price of basket of legal services</t>
  </si>
  <si>
    <t>Prices Survey</t>
  </si>
  <si>
    <t>↑ (+ 11.5%)</t>
  </si>
  <si>
    <t>Price dispersion (spread of prices)</t>
  </si>
  <si>
    <t>↓ (- 1.7%)</t>
  </si>
  <si>
    <t>Innovation – intensity of competition</t>
  </si>
  <si>
    <t>Innovation Survey</t>
  </si>
  <si>
    <t>↓ (- 10%p)</t>
  </si>
  <si>
    <t>Those saying that the intensity of compeition is a significant driver of service innovation</t>
  </si>
  <si>
    <t>Challenge 8 – Fostering innovation that designs services around consumer needs</t>
  </si>
  <si>
    <t>Levels of service innovation</t>
  </si>
  <si>
    <t>Levels of radical service innovation</t>
  </si>
  <si>
    <t>↓ (- 4%p)</t>
  </si>
  <si>
    <t>Regulation as constraint on innovation</t>
  </si>
  <si>
    <t>↓ (- 9%p)</t>
  </si>
  <si>
    <t>Percentages of those who think that regulation is a constraint to innovation</t>
  </si>
  <si>
    <t>Service introduction by firms resulting in greater responsiveness to clients' needs</t>
  </si>
  <si>
    <t>Challenge 9 – Supporting responsible use of technology that commands public trust</t>
  </si>
  <si>
    <t>Adoption of different technologies</t>
  </si>
  <si>
    <t>Average number of 'technologies for access' used by firms</t>
  </si>
  <si>
    <t>Firms agreeing regulation prevents the uptake of technology</t>
  </si>
  <si>
    <t>unweighted data for wave comparison</t>
  </si>
  <si>
    <t>Trust in AI when using legal services</t>
  </si>
  <si>
    <t>Levels of use of the ten emerging technologies</t>
  </si>
  <si>
    <t>Type of technology</t>
  </si>
  <si>
    <t>Using</t>
  </si>
  <si>
    <t>Plan to use in the next 3 years</t>
  </si>
  <si>
    <t>No plans and not using</t>
  </si>
  <si>
    <t>Unsure</t>
  </si>
  <si>
    <t>Video conferencing</t>
  </si>
  <si>
    <t>Cyber security measures</t>
  </si>
  <si>
    <t>Cloud-based solutions</t>
  </si>
  <si>
    <t>Electronic signatures</t>
  </si>
  <si>
    <t>ID checking tools</t>
  </si>
  <si>
    <t>Website with interactive features</t>
  </si>
  <si>
    <t>Live chat or virtual assistant</t>
  </si>
  <si>
    <t>Custom-built smart app</t>
  </si>
  <si>
    <t>ADA</t>
  </si>
  <si>
    <t>TAR</t>
  </si>
  <si>
    <t>Predictive technology</t>
  </si>
  <si>
    <t>RPA</t>
  </si>
  <si>
    <t>Blockchain or DLT</t>
  </si>
  <si>
    <t>Average number of 'technologies for access' used by firms (comparison across time within 2022 survey)</t>
  </si>
  <si>
    <t>Time period</t>
  </si>
  <si>
    <t>Average number of technologies for access introduced</t>
  </si>
  <si>
    <t>Within the last three years</t>
  </si>
  <si>
    <t>Over three years ago</t>
  </si>
  <si>
    <t>"Legal services regulations stop us from using technology more widely"</t>
  </si>
  <si>
    <t>Strongly agree</t>
  </si>
  <si>
    <t>Agree</t>
  </si>
  <si>
    <t>Disagree</t>
  </si>
  <si>
    <t>Strongly disagree</t>
  </si>
  <si>
    <t>Factors consumers consider to be barriers to personally using services
delivered through AI</t>
  </si>
  <si>
    <t>A lack of trust in AI technology</t>
  </si>
  <si>
    <t>Low availability of such services</t>
  </si>
  <si>
    <t>Concerns over data security</t>
  </si>
  <si>
    <t>Them not being very user-friendly</t>
  </si>
  <si>
    <t>Not being confident in using AI technology</t>
  </si>
  <si>
    <t>Not liking using computers to access services</t>
  </si>
  <si>
    <t>Not having good access to the internet</t>
  </si>
  <si>
    <t>A lack human oversight</t>
  </si>
  <si>
    <t>Not applicable – I don't consider there to be any barriers to using services through AI</t>
  </si>
  <si>
    <t>Key indicators</t>
  </si>
  <si>
    <t>↑ (+ 3.0%)</t>
  </si>
  <si>
    <t>https://www.ons.gov.uk/businessindustryandtrade/business/businessservices/datasets/uknonfinancialbusinesseconomyannualbusinesssurveysectionsas</t>
  </si>
  <si>
    <t>0.1a</t>
  </si>
  <si>
    <t>0.1b</t>
  </si>
  <si>
    <t>Median gender pay gap in legal services</t>
  </si>
  <si>
    <t>↓ (-2%p)</t>
  </si>
  <si>
    <t>table 4.12 SIC2007 work region industry gender pay gap</t>
  </si>
  <si>
    <t>Trust in the legal profession</t>
  </si>
  <si>
    <t>↑ (+ 5.7%)</t>
  </si>
  <si>
    <t>Legal enquiries to CAB</t>
  </si>
  <si>
    <t>↑ (+ 8%)</t>
  </si>
  <si>
    <t>Advice trends, issue by category (legal)</t>
  </si>
  <si>
    <t>↓ (-12%)</t>
  </si>
  <si>
    <t>unweighted values used for wave comparison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</si>
</sst>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64" formatCode="&quot;£&quot;#,##0;[Red]\-&quot;£&quot;#,##0"/>
    <numFmt numFmtId="165" formatCode="&quot;£&quot;#,##0.00;[Red]\-&quot;£&quot;#,##0.00"/>
    <numFmt numFmtId="166" formatCode="_-* #,##0.00_-;\-* #,##0.00_-;_-* &quot;-&quot;??_-;_-@_-"/>
    <numFmt numFmtId="167" formatCode="0.0%"/>
    <numFmt numFmtId="168" formatCode="&quot;£&quot;#,##0.0;[Red]\-&quot;£&quot;#,##0.0"/>
    <numFmt numFmtId="169" formatCode="_-* #,##0_-;\-* #,##0_-;_-* &quot;-&quot;??_-;_-@_-"/>
    <numFmt numFmtId="170" formatCode="_-[$£-809]* #,##0_-;\-[$£-809]* #,##0_-;_-[$£-809]* &quot;-&quot;??_-;_-@_-"/>
    <numFmt numFmtId="171" formatCode="0.0"/>
    <numFmt numFmtId="172" formatCode="#,##0.00_ ;\-#,##0.00\ "/>
    <numFmt numFmtId="173" formatCode="&quot; &quot;#,##0.00&quot; &quot;;&quot;-&quot;#,##0.00&quot; &quot;;&quot; -&quot;00&quot; &quot;;&quot; &quot;@&quot; &quot;"/>
    <numFmt numFmtId="174" formatCode="&quot; &quot;#,##0.00&quot; &quot;;&quot; (&quot;#,##0.00&quot;)&quot;;&quot; -&quot;00&quot; &quot;;&quot; &quot;@&quot; &quot;"/>
    <numFmt numFmtId="175" formatCode="&quot;£&quot;#,##0"/>
    <numFmt numFmtId="176" formatCode="#,##0.000"/>
    <numFmt numFmtId="177" formatCode="_-[$£-809]* #,##0.00_-;\-[$£-809]* #,##0.00_-;_-[$£-809]* &quot;-&quot;??_-;_-@_-"/>
    <numFmt numFmtId="178" formatCode="0.00000%"/>
    <numFmt numFmtId="179" formatCode="#,##0.0"/>
    <numFmt numFmtId="180" formatCode="&quot;£&quot;#,##0.00"/>
    <numFmt numFmtId="181" formatCode="&quot;£&quot;#,##0.0"/>
  </numFmts>
  <fonts count="17">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11"/>
      <color theme="1"/>
      <name val="Calibri"/>
      <family val="2"/>
    </font>
    <font>
      <u/>
      <sz val="11"/>
      <color theme="10"/>
      <name val="Calibri"/>
      <family val="2"/>
      <scheme val="minor"/>
    </font>
    <font>
      <sz val="11"/>
      <color indexed="8"/>
      <name val="Calibri"/>
      <family val="2"/>
    </font>
    <font>
      <sz val="8"/>
      <name val="Arial"/>
      <family val="2"/>
    </font>
    <font>
      <sz val="8"/>
      <name val="Calibri"/>
      <family val="2"/>
      <scheme val="minor"/>
    </font>
    <font>
      <i/>
      <sz val="11"/>
      <color theme="1"/>
      <name val="Calibri"/>
      <family val="2"/>
      <scheme val="minor"/>
    </font>
    <font>
      <u/>
      <sz val="11"/>
      <color theme="1"/>
      <name val="Calibri"/>
      <family val="2"/>
      <scheme val="minor"/>
    </font>
    <font>
      <sz val="10"/>
      <color rgb="FF000000"/>
      <name val="Arial"/>
      <family val="2"/>
    </font>
    <font>
      <sz val="11"/>
      <color rgb="FF000000"/>
      <name val="Calibri"/>
      <family val="2"/>
    </font>
    <font>
      <sz val="11"/>
      <name val="Calibri"/>
      <family val="2"/>
      <scheme val="minor"/>
    </font>
    <font>
      <sz val="11"/>
      <color rgb="FF000000"/>
      <name val="Calibri"/>
      <family val="2"/>
      <scheme val="minor"/>
    </font>
    <font>
      <b/>
      <sz val="10"/>
      <color rgb="FF000000"/>
      <name val="Arial"/>
      <family val="2"/>
    </font>
    <font>
      <sz val="10"/>
      <color theme="1"/>
      <name val="Arial"/>
      <family val="2"/>
    </font>
  </fonts>
  <fills count="1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rgb="FFFFFFFF"/>
        <bgColor rgb="FFFFFFFF"/>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rgb="FF92D050"/>
        <bgColor indexed="64"/>
      </patternFill>
    </fill>
    <fill>
      <patternFill patternType="solid">
        <fgColor rgb="FFFF0000"/>
        <bgColor indexed="64"/>
      </patternFill>
    </fill>
    <fill>
      <patternFill patternType="solid">
        <fgColor theme="0" tint="-0.249977111117893"/>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top style="thin">
        <color rgb="FF000000"/>
      </top>
      <bottom style="thin">
        <color rgb="FF000000"/>
      </bottom>
      <diagonal/>
    </border>
    <border>
      <left style="dotted">
        <color rgb="FF000000"/>
      </left>
      <right/>
      <top style="thin">
        <color rgb="FF000000"/>
      </top>
      <bottom style="thin">
        <color rgb="FF000000"/>
      </bottom>
      <diagonal/>
    </border>
    <border>
      <left style="dotted">
        <color rgb="FF000000"/>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s>
  <cellStyleXfs count="9">
    <xf numFmtId="0" fontId="0" fillId="0" borderId="0"/>
    <xf numFmtId="166" fontId="1" fillId="0" borderId="0" applyFont="0" applyFill="0" applyBorder="0" applyAlignment="0" applyProtection="0"/>
    <xf numFmtId="0" fontId="5" fillId="0" borderId="0" applyNumberFormat="0" applyFill="0" applyBorder="0" applyAlignment="0" applyProtection="0"/>
    <xf numFmtId="9" fontId="1" fillId="0" borderId="0" applyFont="0" applyFill="0" applyBorder="0" applyAlignment="0" applyProtection="0"/>
    <xf numFmtId="9" fontId="7" fillId="2" borderId="0">
      <alignment horizontal="center" vertical="center"/>
    </xf>
    <xf numFmtId="166" fontId="1" fillId="0" borderId="0" applyFont="0" applyFill="0" applyBorder="0" applyAlignment="0" applyProtection="0"/>
    <xf numFmtId="173" fontId="11" fillId="0" borderId="0" applyFont="0" applyFill="0" applyBorder="0" applyAlignment="0" applyProtection="0"/>
    <xf numFmtId="174" fontId="12" fillId="0" borderId="0" applyFont="0" applyFill="0" applyBorder="0" applyAlignment="0" applyProtection="0"/>
    <xf numFmtId="0" fontId="11" fillId="0" borderId="0" applyNumberFormat="0" applyFont="0" applyBorder="0" applyProtection="0"/>
  </cellStyleXfs>
  <cellXfs count="197">
    <xf numFmtId="0" fontId="0" fillId="0" borderId="0" xfId="0"/>
    <xf numFmtId="0" fontId="2" fillId="0" borderId="1" xfId="0" applyFont="1" applyBorder="1" applyAlignment="1">
      <alignment horizontal="center" vertical="center"/>
    </xf>
    <xf numFmtId="0" fontId="3" fillId="0" borderId="0" xfId="0" applyFont="1" applyAlignment="1">
      <alignment vertical="center"/>
    </xf>
    <xf numFmtId="167" fontId="0" fillId="0" borderId="0" xfId="0" applyNumberFormat="1"/>
    <xf numFmtId="0" fontId="0" fillId="0" borderId="1" xfId="0" applyBorder="1" applyAlignment="1">
      <alignment vertical="center"/>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vertical="center" wrapText="1"/>
    </xf>
    <xf numFmtId="0" fontId="2" fillId="0" borderId="0" xfId="0" applyFont="1"/>
    <xf numFmtId="0" fontId="0" fillId="0" borderId="2" xfId="0" applyBorder="1"/>
    <xf numFmtId="0" fontId="0" fillId="0" borderId="0" xfId="0" applyAlignment="1">
      <alignment wrapText="1"/>
    </xf>
    <xf numFmtId="0" fontId="6" fillId="0" borderId="0" xfId="0" applyFont="1"/>
    <xf numFmtId="3" fontId="6" fillId="0" borderId="0" xfId="0" applyNumberFormat="1" applyFont="1"/>
    <xf numFmtId="1" fontId="6" fillId="0" borderId="0" xfId="0" applyNumberFormat="1" applyFont="1"/>
    <xf numFmtId="3" fontId="0" fillId="0" borderId="0" xfId="0" applyNumberFormat="1"/>
    <xf numFmtId="9" fontId="0" fillId="0" borderId="0" xfId="0" applyNumberFormat="1"/>
    <xf numFmtId="0" fontId="5" fillId="0" borderId="0" xfId="2"/>
    <xf numFmtId="0" fontId="0" fillId="0" borderId="0" xfId="0" applyAlignment="1">
      <alignment horizontal="center"/>
    </xf>
    <xf numFmtId="164" fontId="0" fillId="0" borderId="0" xfId="0" applyNumberFormat="1" applyAlignment="1">
      <alignment horizontal="center"/>
    </xf>
    <xf numFmtId="167" fontId="0" fillId="0" borderId="2" xfId="0" applyNumberFormat="1" applyBorder="1"/>
    <xf numFmtId="169" fontId="0" fillId="0" borderId="0" xfId="1" applyNumberFormat="1" applyFont="1"/>
    <xf numFmtId="165" fontId="0" fillId="0" borderId="0" xfId="0" applyNumberFormat="1"/>
    <xf numFmtId="9" fontId="0" fillId="0" borderId="2" xfId="0" applyNumberFormat="1" applyBorder="1"/>
    <xf numFmtId="17" fontId="0" fillId="0" borderId="0" xfId="0" applyNumberFormat="1"/>
    <xf numFmtId="164" fontId="0" fillId="0" borderId="0" xfId="0" applyNumberFormat="1"/>
    <xf numFmtId="169" fontId="0" fillId="0" borderId="0" xfId="1" applyNumberFormat="1" applyFont="1" applyBorder="1"/>
    <xf numFmtId="0" fontId="0" fillId="0" borderId="1" xfId="0" applyBorder="1"/>
    <xf numFmtId="0" fontId="0" fillId="3" borderId="1" xfId="0" applyFill="1" applyBorder="1" applyAlignment="1">
      <alignment horizontal="center" vertical="center"/>
    </xf>
    <xf numFmtId="17" fontId="0" fillId="0" borderId="1" xfId="0" applyNumberFormat="1" applyBorder="1" applyAlignment="1">
      <alignment horizontal="center" vertical="center"/>
    </xf>
    <xf numFmtId="0" fontId="5" fillId="0" borderId="1" xfId="2" applyBorder="1" applyAlignment="1">
      <alignment vertical="center"/>
    </xf>
    <xf numFmtId="168" fontId="0" fillId="0" borderId="1" xfId="0" applyNumberFormat="1" applyBorder="1" applyAlignment="1">
      <alignment horizontal="center" vertical="center"/>
    </xf>
    <xf numFmtId="167" fontId="0" fillId="0" borderId="1" xfId="0" applyNumberFormat="1" applyBorder="1" applyAlignment="1">
      <alignment horizontal="center" vertical="center"/>
    </xf>
    <xf numFmtId="3" fontId="0" fillId="0" borderId="1" xfId="0" applyNumberFormat="1" applyBorder="1" applyAlignment="1">
      <alignment horizontal="center" vertical="center"/>
    </xf>
    <xf numFmtId="0" fontId="0" fillId="0" borderId="1" xfId="0" applyBorder="1" applyAlignment="1">
      <alignment horizontal="center" vertical="center" wrapText="1"/>
    </xf>
    <xf numFmtId="9" fontId="0" fillId="0" borderId="1" xfId="0" applyNumberFormat="1" applyBorder="1" applyAlignment="1">
      <alignment horizontal="center" vertical="center"/>
    </xf>
    <xf numFmtId="9" fontId="4" fillId="0" borderId="1" xfId="0" applyNumberFormat="1" applyFont="1" applyBorder="1" applyAlignment="1">
      <alignment horizontal="center" vertical="center"/>
    </xf>
    <xf numFmtId="0" fontId="0" fillId="0" borderId="1" xfId="1" applyNumberFormat="1" applyFont="1" applyBorder="1" applyAlignment="1">
      <alignment horizontal="center" vertical="center"/>
    </xf>
    <xf numFmtId="9" fontId="4" fillId="0" borderId="1" xfId="0" applyNumberFormat="1" applyFont="1" applyBorder="1" applyAlignment="1">
      <alignment horizontal="center" vertical="center" wrapText="1"/>
    </xf>
    <xf numFmtId="164" fontId="0" fillId="0" borderId="1" xfId="0" applyNumberFormat="1" applyBorder="1" applyAlignment="1">
      <alignment horizontal="center" vertical="center"/>
    </xf>
    <xf numFmtId="167" fontId="4" fillId="0" borderId="1" xfId="0" applyNumberFormat="1" applyFont="1" applyBorder="1" applyAlignment="1">
      <alignment horizontal="center" vertical="center"/>
    </xf>
    <xf numFmtId="9" fontId="0" fillId="0" borderId="1" xfId="0" applyNumberFormat="1" applyBorder="1" applyAlignment="1">
      <alignment horizontal="center" vertical="center" wrapText="1"/>
    </xf>
    <xf numFmtId="0" fontId="0" fillId="0" borderId="1" xfId="3" applyNumberFormat="1" applyFont="1" applyBorder="1" applyAlignment="1">
      <alignment horizontal="center" vertical="center"/>
    </xf>
    <xf numFmtId="165" fontId="0" fillId="0" borderId="1" xfId="0" applyNumberFormat="1" applyBorder="1" applyAlignment="1">
      <alignment horizontal="center" vertical="center"/>
    </xf>
    <xf numFmtId="0" fontId="0" fillId="0" borderId="0" xfId="0" applyAlignment="1">
      <alignment vertical="center"/>
    </xf>
    <xf numFmtId="0" fontId="2" fillId="0" borderId="0" xfId="0" applyFont="1" applyAlignment="1">
      <alignment vertical="center"/>
    </xf>
    <xf numFmtId="171" fontId="0" fillId="0" borderId="0" xfId="0" applyNumberFormat="1"/>
    <xf numFmtId="170" fontId="0" fillId="0" borderId="1" xfId="0" applyNumberFormat="1" applyBorder="1" applyAlignment="1">
      <alignment horizontal="center" vertical="center"/>
    </xf>
    <xf numFmtId="172" fontId="0" fillId="0" borderId="0" xfId="1" applyNumberFormat="1" applyFont="1" applyFill="1" applyBorder="1"/>
    <xf numFmtId="1" fontId="0" fillId="0" borderId="0" xfId="0" applyNumberFormat="1"/>
    <xf numFmtId="0" fontId="10" fillId="0" borderId="2" xfId="0" applyFont="1" applyBorder="1"/>
    <xf numFmtId="169" fontId="0" fillId="0" borderId="2" xfId="1" applyNumberFormat="1" applyFont="1" applyBorder="1"/>
    <xf numFmtId="9" fontId="6" fillId="0" borderId="0" xfId="0" applyNumberFormat="1" applyFont="1"/>
    <xf numFmtId="167" fontId="0" fillId="0" borderId="1" xfId="3" applyNumberFormat="1" applyFont="1" applyFill="1" applyBorder="1" applyAlignment="1">
      <alignment horizontal="center" vertical="center"/>
    </xf>
    <xf numFmtId="0" fontId="0" fillId="0" borderId="1" xfId="3" applyNumberFormat="1" applyFont="1" applyFill="1" applyBorder="1" applyAlignment="1">
      <alignment horizontal="center" vertical="center"/>
    </xf>
    <xf numFmtId="2" fontId="0" fillId="0" borderId="1" xfId="0" applyNumberFormat="1" applyBorder="1" applyAlignment="1">
      <alignment horizontal="center" vertical="center"/>
    </xf>
    <xf numFmtId="0" fontId="5" fillId="0" borderId="1" xfId="2" applyFill="1" applyBorder="1" applyAlignment="1">
      <alignment vertical="center"/>
    </xf>
    <xf numFmtId="9" fontId="0" fillId="0" borderId="0" xfId="3" applyFont="1"/>
    <xf numFmtId="167" fontId="0" fillId="0" borderId="0" xfId="3" applyNumberFormat="1" applyFont="1"/>
    <xf numFmtId="1" fontId="0" fillId="0" borderId="1" xfId="0" applyNumberFormat="1" applyBorder="1" applyAlignment="1">
      <alignment horizontal="center" vertical="center"/>
    </xf>
    <xf numFmtId="0" fontId="0" fillId="4" borderId="0" xfId="0" applyFill="1"/>
    <xf numFmtId="169" fontId="0" fillId="0" borderId="0" xfId="1" applyNumberFormat="1" applyFont="1" applyFill="1" applyBorder="1"/>
    <xf numFmtId="167" fontId="0" fillId="0" borderId="0" xfId="0" applyNumberFormat="1" applyAlignment="1">
      <alignment wrapText="1"/>
    </xf>
    <xf numFmtId="0" fontId="5" fillId="0" borderId="1" xfId="2" applyBorder="1"/>
    <xf numFmtId="0" fontId="0" fillId="0" borderId="1" xfId="0" applyBorder="1" applyAlignment="1">
      <alignment horizontal="center"/>
    </xf>
    <xf numFmtId="175" fontId="0" fillId="0" borderId="0" xfId="1" applyNumberFormat="1" applyFont="1"/>
    <xf numFmtId="175" fontId="0" fillId="0" borderId="0" xfId="0" applyNumberFormat="1"/>
    <xf numFmtId="0" fontId="0" fillId="0" borderId="3" xfId="0" applyBorder="1" applyAlignment="1">
      <alignment vertical="center"/>
    </xf>
    <xf numFmtId="0" fontId="0" fillId="0" borderId="3" xfId="0" applyBorder="1" applyAlignment="1">
      <alignment vertical="center" wrapText="1"/>
    </xf>
    <xf numFmtId="9" fontId="0" fillId="0" borderId="3" xfId="0" applyNumberFormat="1" applyBorder="1" applyAlignment="1">
      <alignment horizontal="center" vertical="center"/>
    </xf>
    <xf numFmtId="0" fontId="0" fillId="0" borderId="3" xfId="0" applyBorder="1" applyAlignment="1">
      <alignment horizontal="center" vertical="center"/>
    </xf>
    <xf numFmtId="167" fontId="0" fillId="0" borderId="3" xfId="0" applyNumberFormat="1" applyBorder="1" applyAlignment="1">
      <alignment horizontal="center" vertical="center"/>
    </xf>
    <xf numFmtId="9" fontId="4" fillId="0" borderId="3" xfId="0" applyNumberFormat="1" applyFont="1" applyBorder="1" applyAlignment="1">
      <alignment horizontal="center" vertical="center"/>
    </xf>
    <xf numFmtId="0" fontId="5" fillId="0" borderId="3" xfId="2" applyBorder="1" applyAlignment="1">
      <alignment vertical="center"/>
    </xf>
    <xf numFmtId="0" fontId="0" fillId="0" borderId="10" xfId="0" applyBorder="1"/>
    <xf numFmtId="17" fontId="0" fillId="0" borderId="9" xfId="0" applyNumberFormat="1" applyBorder="1"/>
    <xf numFmtId="0" fontId="0" fillId="0" borderId="8" xfId="0" applyBorder="1"/>
    <xf numFmtId="167" fontId="0" fillId="0" borderId="1" xfId="3" applyNumberFormat="1" applyFont="1" applyBorder="1" applyAlignment="1">
      <alignment horizontal="center" vertical="center"/>
    </xf>
    <xf numFmtId="0" fontId="5" fillId="0" borderId="1" xfId="2" applyBorder="1" applyAlignment="1">
      <alignment horizontal="center"/>
    </xf>
    <xf numFmtId="3" fontId="0" fillId="0" borderId="1" xfId="1" applyNumberFormat="1" applyFont="1" applyBorder="1" applyAlignment="1">
      <alignment horizontal="center"/>
    </xf>
    <xf numFmtId="0" fontId="5" fillId="0" borderId="1" xfId="2" applyBorder="1" applyAlignment="1">
      <alignment horizontal="center" vertical="center"/>
    </xf>
    <xf numFmtId="0" fontId="0" fillId="0" borderId="14" xfId="0" applyBorder="1" applyAlignment="1">
      <alignment horizontal="center"/>
    </xf>
    <xf numFmtId="0" fontId="0" fillId="0" borderId="8" xfId="0" applyBorder="1" applyAlignment="1">
      <alignment horizontal="center" vertical="center"/>
    </xf>
    <xf numFmtId="0" fontId="0" fillId="0" borderId="3" xfId="0" applyBorder="1" applyAlignment="1">
      <alignment horizontal="left" vertical="center"/>
    </xf>
    <xf numFmtId="170" fontId="14" fillId="0" borderId="0" xfId="0" applyNumberFormat="1" applyFont="1" applyAlignment="1">
      <alignment horizontal="center"/>
    </xf>
    <xf numFmtId="170" fontId="0" fillId="0" borderId="0" xfId="0" applyNumberFormat="1"/>
    <xf numFmtId="0" fontId="0" fillId="6" borderId="0" xfId="0" applyFill="1" applyAlignment="1">
      <alignment horizontal="center"/>
    </xf>
    <xf numFmtId="1" fontId="0" fillId="7" borderId="0" xfId="3" applyNumberFormat="1" applyFont="1" applyFill="1" applyAlignment="1">
      <alignment horizontal="center"/>
    </xf>
    <xf numFmtId="169" fontId="0" fillId="0" borderId="1" xfId="1" applyNumberFormat="1" applyFont="1" applyBorder="1" applyAlignment="1">
      <alignment horizontal="center" vertical="center"/>
    </xf>
    <xf numFmtId="17" fontId="0" fillId="3" borderId="1" xfId="0" applyNumberFormat="1" applyFill="1" applyBorder="1" applyAlignment="1">
      <alignment horizontal="center" vertical="center"/>
    </xf>
    <xf numFmtId="17" fontId="0" fillId="8" borderId="1" xfId="0" applyNumberFormat="1" applyFill="1" applyBorder="1" applyAlignment="1">
      <alignment horizontal="center" vertical="center"/>
    </xf>
    <xf numFmtId="168" fontId="0" fillId="0" borderId="3" xfId="0" applyNumberFormat="1" applyBorder="1" applyAlignment="1">
      <alignment horizontal="center" vertical="center"/>
    </xf>
    <xf numFmtId="176" fontId="0" fillId="0" borderId="0" xfId="0" applyNumberFormat="1"/>
    <xf numFmtId="49" fontId="0" fillId="0" borderId="0" xfId="0" applyNumberFormat="1"/>
    <xf numFmtId="177" fontId="0" fillId="0" borderId="0" xfId="0" applyNumberFormat="1"/>
    <xf numFmtId="0" fontId="0" fillId="0" borderId="13" xfId="0" applyBorder="1" applyAlignment="1">
      <alignment wrapText="1"/>
    </xf>
    <xf numFmtId="0" fontId="13" fillId="0" borderId="1" xfId="0" applyFont="1" applyBorder="1" applyAlignment="1">
      <alignment vertical="center" wrapText="1"/>
    </xf>
    <xf numFmtId="0" fontId="0" fillId="0" borderId="1" xfId="0" applyBorder="1" applyAlignment="1">
      <alignment horizontal="left" vertical="center"/>
    </xf>
    <xf numFmtId="17" fontId="0" fillId="0" borderId="9" xfId="0" applyNumberFormat="1" applyBorder="1" applyAlignment="1">
      <alignment horizontal="center"/>
    </xf>
    <xf numFmtId="0" fontId="0" fillId="0" borderId="5" xfId="0" applyBorder="1" applyAlignment="1">
      <alignment vertical="center"/>
    </xf>
    <xf numFmtId="0" fontId="0" fillId="0" borderId="12" xfId="0" applyBorder="1" applyAlignment="1">
      <alignment wrapText="1"/>
    </xf>
    <xf numFmtId="3" fontId="0" fillId="0" borderId="1" xfId="1" applyNumberFormat="1" applyFont="1" applyFill="1" applyBorder="1" applyAlignment="1">
      <alignment horizontal="center"/>
    </xf>
    <xf numFmtId="0" fontId="13" fillId="0" borderId="1" xfId="0" applyFont="1" applyBorder="1" applyAlignment="1">
      <alignment horizontal="center"/>
    </xf>
    <xf numFmtId="0" fontId="12" fillId="0" borderId="0" xfId="0" applyFont="1"/>
    <xf numFmtId="3" fontId="12" fillId="0" borderId="0" xfId="0" applyNumberFormat="1" applyFont="1"/>
    <xf numFmtId="10" fontId="12" fillId="0" borderId="0" xfId="0" applyNumberFormat="1" applyFont="1"/>
    <xf numFmtId="0" fontId="15" fillId="5" borderId="15" xfId="0" applyFont="1" applyFill="1" applyBorder="1"/>
    <xf numFmtId="0" fontId="15" fillId="5" borderId="16" xfId="0" applyFont="1" applyFill="1" applyBorder="1"/>
    <xf numFmtId="0" fontId="11" fillId="5" borderId="0" xfId="0" applyFont="1" applyFill="1"/>
    <xf numFmtId="0" fontId="11" fillId="5" borderId="17" xfId="0" applyFont="1" applyFill="1" applyBorder="1"/>
    <xf numFmtId="0" fontId="11" fillId="5" borderId="0" xfId="0" applyFont="1" applyFill="1" applyAlignment="1">
      <alignment wrapText="1"/>
    </xf>
    <xf numFmtId="169" fontId="0" fillId="0" borderId="1" xfId="1" applyNumberFormat="1" applyFont="1" applyFill="1" applyBorder="1" applyAlignment="1">
      <alignment horizontal="center" vertical="center"/>
    </xf>
    <xf numFmtId="17" fontId="0" fillId="0" borderId="9" xfId="0" applyNumberFormat="1" applyBorder="1" applyAlignment="1">
      <alignment horizontal="center" vertical="center"/>
    </xf>
    <xf numFmtId="49" fontId="0" fillId="0" borderId="12" xfId="0" applyNumberFormat="1" applyBorder="1" applyAlignment="1">
      <alignment horizontal="center" vertical="center"/>
    </xf>
    <xf numFmtId="49" fontId="0" fillId="0" borderId="1" xfId="0" applyNumberFormat="1" applyBorder="1" applyAlignment="1">
      <alignment horizontal="center" vertical="center"/>
    </xf>
    <xf numFmtId="49" fontId="0" fillId="0" borderId="1" xfId="1" applyNumberFormat="1" applyFont="1" applyFill="1" applyBorder="1" applyAlignment="1">
      <alignment horizontal="center" vertical="center"/>
    </xf>
    <xf numFmtId="9" fontId="0" fillId="9" borderId="0" xfId="3" applyFont="1" applyFill="1"/>
    <xf numFmtId="0" fontId="0" fillId="0" borderId="3" xfId="0" applyBorder="1"/>
    <xf numFmtId="0" fontId="13" fillId="0" borderId="1" xfId="0" applyFont="1" applyBorder="1"/>
    <xf numFmtId="0" fontId="0" fillId="0" borderId="1" xfId="0" applyBorder="1" applyAlignment="1">
      <alignment horizontal="right"/>
    </xf>
    <xf numFmtId="10" fontId="0" fillId="0" borderId="0" xfId="0" applyNumberFormat="1"/>
    <xf numFmtId="0" fontId="0" fillId="10" borderId="1" xfId="0" applyFill="1" applyBorder="1" applyAlignment="1">
      <alignment horizontal="center" vertical="center"/>
    </xf>
    <xf numFmtId="0" fontId="0" fillId="10" borderId="1" xfId="0" applyFill="1" applyBorder="1" applyAlignment="1">
      <alignment vertical="center"/>
    </xf>
    <xf numFmtId="0" fontId="0" fillId="9" borderId="1" xfId="0" applyFill="1" applyBorder="1" applyAlignment="1">
      <alignment vertical="center"/>
    </xf>
    <xf numFmtId="0" fontId="0" fillId="9" borderId="1" xfId="0" applyFill="1" applyBorder="1" applyAlignment="1">
      <alignment horizontal="center" vertical="center"/>
    </xf>
    <xf numFmtId="0" fontId="0" fillId="11" borderId="1" xfId="0" applyFill="1" applyBorder="1" applyAlignment="1">
      <alignment horizontal="center" vertical="center"/>
    </xf>
    <xf numFmtId="0" fontId="0" fillId="10" borderId="1" xfId="0" applyFill="1" applyBorder="1" applyAlignment="1">
      <alignment vertical="center" wrapText="1"/>
    </xf>
    <xf numFmtId="0" fontId="0" fillId="11" borderId="1" xfId="0" applyFill="1" applyBorder="1" applyAlignment="1">
      <alignment vertical="center" wrapText="1"/>
    </xf>
    <xf numFmtId="0" fontId="0" fillId="11" borderId="1" xfId="0" applyFill="1" applyBorder="1" applyAlignment="1">
      <alignment horizontal="center" vertical="center" wrapText="1"/>
    </xf>
    <xf numFmtId="0" fontId="0" fillId="10" borderId="1" xfId="0" applyFill="1" applyBorder="1" applyAlignment="1">
      <alignment horizontal="center" vertical="center" wrapText="1"/>
    </xf>
    <xf numFmtId="0" fontId="0" fillId="9" borderId="1" xfId="0" applyFill="1" applyBorder="1" applyAlignment="1">
      <alignment horizontal="center" vertical="center" wrapText="1"/>
    </xf>
    <xf numFmtId="0" fontId="0" fillId="9" borderId="8" xfId="0" applyFill="1" applyBorder="1" applyAlignment="1">
      <alignment vertical="center"/>
    </xf>
    <xf numFmtId="0" fontId="0" fillId="12" borderId="1" xfId="0" applyFill="1" applyBorder="1" applyAlignment="1">
      <alignment vertical="center" wrapText="1"/>
    </xf>
    <xf numFmtId="0" fontId="0" fillId="9" borderId="6" xfId="0" applyFill="1" applyBorder="1" applyAlignment="1">
      <alignment horizontal="center" vertical="center"/>
    </xf>
    <xf numFmtId="0" fontId="0" fillId="8" borderId="1" xfId="0" applyFill="1" applyBorder="1" applyAlignment="1">
      <alignment vertical="center" wrapText="1"/>
    </xf>
    <xf numFmtId="0" fontId="0" fillId="8" borderId="1" xfId="0" applyFill="1" applyBorder="1" applyAlignment="1">
      <alignment horizontal="center" vertical="center"/>
    </xf>
    <xf numFmtId="0" fontId="0" fillId="8" borderId="1" xfId="0" applyFill="1" applyBorder="1" applyAlignment="1">
      <alignment horizontal="center" vertical="center" wrapText="1"/>
    </xf>
    <xf numFmtId="0" fontId="0" fillId="8" borderId="1" xfId="0" applyFill="1" applyBorder="1" applyAlignment="1">
      <alignment vertical="center"/>
    </xf>
    <xf numFmtId="0" fontId="13" fillId="10" borderId="1" xfId="0" applyFont="1" applyFill="1" applyBorder="1" applyAlignment="1">
      <alignment vertical="center" wrapText="1"/>
    </xf>
    <xf numFmtId="0" fontId="0" fillId="10" borderId="1" xfId="0" applyFill="1" applyBorder="1" applyAlignment="1">
      <alignment horizontal="center"/>
    </xf>
    <xf numFmtId="171" fontId="0" fillId="0" borderId="1" xfId="0" applyNumberFormat="1" applyBorder="1" applyAlignment="1">
      <alignment horizontal="center" vertical="center"/>
    </xf>
    <xf numFmtId="0" fontId="13" fillId="8" borderId="1" xfId="0" applyFont="1" applyFill="1" applyBorder="1" applyAlignment="1">
      <alignment vertical="center" wrapText="1"/>
    </xf>
    <xf numFmtId="17" fontId="0" fillId="11" borderId="1" xfId="0" applyNumberFormat="1" applyFill="1" applyBorder="1" applyAlignment="1">
      <alignment horizontal="center" vertical="center"/>
    </xf>
    <xf numFmtId="3" fontId="16" fillId="0" borderId="0" xfId="0" applyNumberFormat="1" applyFont="1" applyAlignment="1">
      <alignment horizontal="right" vertical="center"/>
    </xf>
    <xf numFmtId="167" fontId="10" fillId="0" borderId="2" xfId="0" applyNumberFormat="1" applyFont="1" applyBorder="1"/>
    <xf numFmtId="10" fontId="0" fillId="0" borderId="2" xfId="0" applyNumberFormat="1" applyBorder="1"/>
    <xf numFmtId="178" fontId="0" fillId="0" borderId="0" xfId="0" applyNumberFormat="1"/>
    <xf numFmtId="0" fontId="10" fillId="0" borderId="0" xfId="0" applyFont="1"/>
    <xf numFmtId="3" fontId="0" fillId="0" borderId="2" xfId="0" applyNumberFormat="1" applyBorder="1"/>
    <xf numFmtId="3" fontId="0" fillId="7" borderId="0" xfId="0" applyNumberFormat="1" applyFill="1"/>
    <xf numFmtId="0" fontId="0" fillId="7" borderId="0" xfId="0" applyFill="1"/>
    <xf numFmtId="0" fontId="0" fillId="14" borderId="1" xfId="0" applyFill="1" applyBorder="1"/>
    <xf numFmtId="0" fontId="9" fillId="0" borderId="0" xfId="0" applyFont="1" applyAlignment="1">
      <alignment wrapText="1"/>
    </xf>
    <xf numFmtId="0" fontId="13" fillId="15" borderId="1" xfId="0" applyFont="1" applyFill="1" applyBorder="1"/>
    <xf numFmtId="0" fontId="13" fillId="15" borderId="1" xfId="0" applyFont="1" applyFill="1" applyBorder="1" applyAlignment="1">
      <alignment vertical="center" wrapText="1"/>
    </xf>
    <xf numFmtId="0" fontId="0" fillId="15" borderId="1" xfId="0" applyFill="1" applyBorder="1" applyAlignment="1">
      <alignment horizontal="center" vertical="center"/>
    </xf>
    <xf numFmtId="168" fontId="0" fillId="15" borderId="1" xfId="0" applyNumberFormat="1" applyFill="1" applyBorder="1" applyAlignment="1">
      <alignment horizontal="center" vertical="center"/>
    </xf>
    <xf numFmtId="9" fontId="4" fillId="15" borderId="1" xfId="0" applyNumberFormat="1" applyFont="1" applyFill="1" applyBorder="1" applyAlignment="1">
      <alignment horizontal="center" vertical="center"/>
    </xf>
    <xf numFmtId="0" fontId="5" fillId="15" borderId="1" xfId="2" applyFill="1" applyBorder="1" applyAlignment="1">
      <alignment vertical="center"/>
    </xf>
    <xf numFmtId="0" fontId="0" fillId="15" borderId="1" xfId="0" applyFill="1" applyBorder="1" applyAlignment="1">
      <alignment vertical="center"/>
    </xf>
    <xf numFmtId="0" fontId="0" fillId="15" borderId="0" xfId="0" applyFill="1"/>
    <xf numFmtId="165" fontId="0" fillId="0" borderId="2" xfId="0" applyNumberFormat="1" applyBorder="1"/>
    <xf numFmtId="0" fontId="13" fillId="0" borderId="1" xfId="2" applyFont="1" applyBorder="1" applyAlignment="1">
      <alignment vertical="center"/>
    </xf>
    <xf numFmtId="164" fontId="0" fillId="4" borderId="0" xfId="0" applyNumberFormat="1" applyFill="1"/>
    <xf numFmtId="0" fontId="0" fillId="6" borderId="1" xfId="0" applyFill="1" applyBorder="1"/>
    <xf numFmtId="0" fontId="0" fillId="6" borderId="1" xfId="0" applyFill="1" applyBorder="1" applyAlignment="1">
      <alignment vertical="center"/>
    </xf>
    <xf numFmtId="0" fontId="0" fillId="6" borderId="1" xfId="0" applyFill="1" applyBorder="1" applyAlignment="1">
      <alignment horizontal="center" vertical="center"/>
    </xf>
    <xf numFmtId="9" fontId="4" fillId="6" borderId="1" xfId="0" applyNumberFormat="1" applyFont="1" applyFill="1" applyBorder="1" applyAlignment="1">
      <alignment horizontal="center" vertical="center"/>
    </xf>
    <xf numFmtId="0" fontId="5" fillId="6" borderId="1" xfId="2" applyFill="1" applyBorder="1" applyAlignment="1">
      <alignment vertical="center"/>
    </xf>
    <xf numFmtId="0" fontId="0" fillId="6" borderId="0" xfId="0" applyFill="1"/>
    <xf numFmtId="9" fontId="0" fillId="0" borderId="18" xfId="0" applyNumberFormat="1" applyBorder="1"/>
    <xf numFmtId="0" fontId="0" fillId="0" borderId="18" xfId="0" applyBorder="1"/>
    <xf numFmtId="9" fontId="0" fillId="0" borderId="18" xfId="0" applyNumberFormat="1" applyBorder="1" applyAlignment="1">
      <alignment wrapText="1"/>
    </xf>
    <xf numFmtId="0" fontId="0" fillId="0" borderId="19" xfId="0" applyBorder="1"/>
    <xf numFmtId="0" fontId="2" fillId="7" borderId="0" xfId="0" applyFont="1" applyFill="1"/>
    <xf numFmtId="0" fontId="0" fillId="13" borderId="4" xfId="0" applyFill="1" applyBorder="1"/>
    <xf numFmtId="9" fontId="0" fillId="0" borderId="0" xfId="3" applyFont="1" applyFill="1"/>
    <xf numFmtId="0" fontId="0" fillId="4" borderId="1" xfId="0" applyFill="1" applyBorder="1"/>
    <xf numFmtId="0" fontId="0" fillId="4" borderId="1" xfId="0" applyFill="1" applyBorder="1" applyAlignment="1">
      <alignment horizontal="center" vertical="center"/>
    </xf>
    <xf numFmtId="168" fontId="0" fillId="0" borderId="0" xfId="0" applyNumberFormat="1"/>
    <xf numFmtId="179" fontId="0" fillId="0" borderId="0" xfId="0" applyNumberFormat="1"/>
    <xf numFmtId="3" fontId="0" fillId="0" borderId="0" xfId="1" applyNumberFormat="1" applyFont="1" applyFill="1"/>
    <xf numFmtId="15" fontId="0" fillId="0" borderId="1" xfId="0" applyNumberFormat="1" applyBorder="1" applyAlignment="1">
      <alignment horizontal="center"/>
    </xf>
    <xf numFmtId="0" fontId="0" fillId="0" borderId="7" xfId="0" applyBorder="1" applyAlignment="1">
      <alignment vertical="center"/>
    </xf>
    <xf numFmtId="0" fontId="0" fillId="0" borderId="8" xfId="0" applyBorder="1" applyAlignment="1">
      <alignment vertical="center" wrapText="1"/>
    </xf>
    <xf numFmtId="3" fontId="0" fillId="0" borderId="7" xfId="0" applyNumberFormat="1" applyBorder="1" applyAlignment="1">
      <alignment vertical="center"/>
    </xf>
    <xf numFmtId="9" fontId="0" fillId="0" borderId="0" xfId="0" applyNumberFormat="1" applyAlignment="1">
      <alignment horizontal="center" vertical="center"/>
    </xf>
    <xf numFmtId="9" fontId="0" fillId="0" borderId="2" xfId="0" applyNumberFormat="1" applyBorder="1" applyAlignment="1">
      <alignment horizontal="center" vertical="center"/>
    </xf>
    <xf numFmtId="180" fontId="0" fillId="0" borderId="0" xfId="0" applyNumberFormat="1"/>
    <xf numFmtId="181" fontId="0" fillId="0" borderId="0" xfId="1" applyNumberFormat="1" applyFont="1"/>
    <xf numFmtId="181" fontId="0" fillId="0" borderId="0" xfId="0" applyNumberFormat="1"/>
    <xf numFmtId="9" fontId="0" fillId="0" borderId="2" xfId="3" applyFont="1" applyBorder="1"/>
    <xf numFmtId="1" fontId="0" fillId="0" borderId="0" xfId="3" applyNumberFormat="1" applyFont="1"/>
    <xf numFmtId="167" fontId="6" fillId="0" borderId="0" xfId="0" applyNumberFormat="1" applyFont="1"/>
    <xf numFmtId="0" fontId="2" fillId="0" borderId="0" xfId="0" applyFont="1" applyAlignment="1">
      <alignment horizontal="center"/>
    </xf>
    <xf numFmtId="0" fontId="2" fillId="0" borderId="11" xfId="0" applyFont="1" applyBorder="1" applyAlignment="1">
      <alignment horizontal="center"/>
    </xf>
    <xf numFmtId="0" fontId="0" fillId="0" borderId="0" xfId="0" applyAlignment="1">
      <alignment horizontal="center"/>
    </xf>
    <xf numFmtId="9" fontId="0" fillId="0" borderId="0" xfId="0" applyNumberFormat="1" applyAlignment="1">
      <alignment horizontal="center"/>
    </xf>
  </cellXfs>
  <cellStyles count="9">
    <cellStyle name="Comma" xfId="1" builtinId="3"/>
    <cellStyle name="Comma 2" xfId="6" xr:uid="{E3EE9695-800D-489C-ACFF-6AD36512D72E}"/>
    <cellStyle name="Comma 3" xfId="5" xr:uid="{FDB833FB-C87E-4123-9EC9-F41ACC2115E7}"/>
    <cellStyle name="Comma 4" xfId="7" xr:uid="{7B5675FC-6EF5-43A7-93AF-09F12178B98E}"/>
    <cellStyle name="Formatter_Percent_Grey" xfId="4" xr:uid="{B9A1933A-6C96-47F0-B935-905FF7338A60}"/>
    <cellStyle name="Hyperlink" xfId="2" builtinId="8"/>
    <cellStyle name="Normal" xfId="0" builtinId="0"/>
    <cellStyle name="Normal 2 8" xfId="8" xr:uid="{6868823C-2466-4718-95CD-F6AB1BFE9363}"/>
    <cellStyle name="Per cent" xfId="3" builtinId="5"/>
  </cellStyles>
  <dxfs count="0"/>
  <tableStyles count="0" defaultTableStyle="TableStyleMedium2" defaultPivotStyle="PivotStyleLight16"/>
  <colors>
    <mruColors>
      <color rgb="FF77216F"/>
      <color rgb="FFFF6600"/>
      <color rgb="FFFF3300"/>
      <color rgb="FF002A42"/>
      <color rgb="FFC1BB00"/>
      <color rgb="FF8F8F8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Adults owning legal expenses insurance by ethnicity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Challenge2!$C$62</c:f>
              <c:strCache>
                <c:ptCount val="1"/>
                <c:pt idx="0">
                  <c:v>%</c:v>
                </c:pt>
              </c:strCache>
            </c:strRef>
          </c:tx>
          <c:spPr>
            <a:solidFill>
              <a:srgbClr val="77216F"/>
            </a:solidFill>
            <a:ln>
              <a:solidFill>
                <a:srgbClr val="77216F"/>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Challenge2!$B$63:$B$68</c:f>
              <c:strCache>
                <c:ptCount val="6"/>
                <c:pt idx="0">
                  <c:v>White</c:v>
                </c:pt>
                <c:pt idx="1">
                  <c:v>Asian</c:v>
                </c:pt>
                <c:pt idx="2">
                  <c:v>Net BAME</c:v>
                </c:pt>
                <c:pt idx="3">
                  <c:v>Other</c:v>
                </c:pt>
                <c:pt idx="4">
                  <c:v>Mixed race</c:v>
                </c:pt>
                <c:pt idx="5">
                  <c:v>Black</c:v>
                </c:pt>
              </c:strCache>
            </c:strRef>
          </c:cat>
          <c:val>
            <c:numRef>
              <c:f>Challenge2!$C$63:$C$68</c:f>
              <c:numCache>
                <c:formatCode>0%</c:formatCode>
                <c:ptCount val="6"/>
                <c:pt idx="0">
                  <c:v>0.3</c:v>
                </c:pt>
                <c:pt idx="1">
                  <c:v>0.21</c:v>
                </c:pt>
                <c:pt idx="2">
                  <c:v>0.2</c:v>
                </c:pt>
                <c:pt idx="3">
                  <c:v>0.19</c:v>
                </c:pt>
                <c:pt idx="4">
                  <c:v>0.18</c:v>
                </c:pt>
                <c:pt idx="5">
                  <c:v>0.17</c:v>
                </c:pt>
              </c:numCache>
            </c:numRef>
          </c:val>
          <c:extLst>
            <c:ext xmlns:c16="http://schemas.microsoft.com/office/drawing/2014/chart" uri="{C3380CC4-5D6E-409C-BE32-E72D297353CC}">
              <c16:uniqueId val="{00000000-C31A-4D16-B12F-BB9148BC634B}"/>
            </c:ext>
          </c:extLst>
        </c:ser>
        <c:dLbls>
          <c:showLegendKey val="0"/>
          <c:showVal val="0"/>
          <c:showCatName val="0"/>
          <c:showSerName val="0"/>
          <c:showPercent val="0"/>
          <c:showBubbleSize val="0"/>
        </c:dLbls>
        <c:gapWidth val="219"/>
        <c:overlap val="-27"/>
        <c:axId val="660498392"/>
        <c:axId val="660503640"/>
      </c:barChart>
      <c:catAx>
        <c:axId val="660498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0503640"/>
        <c:crosses val="autoZero"/>
        <c:auto val="1"/>
        <c:lblAlgn val="ctr"/>
        <c:lblOffset val="100"/>
        <c:noMultiLvlLbl val="0"/>
      </c:catAx>
      <c:valAx>
        <c:axId val="660503640"/>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04983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Factors consumers consider to be barriers to personally using services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strRef>
              <c:f>Challenge9!$F$52</c:f>
              <c:strCache>
                <c:ptCount val="1"/>
                <c:pt idx="0">
                  <c:v>2020</c:v>
                </c:pt>
              </c:strCache>
            </c:strRef>
          </c:tx>
          <c:spPr>
            <a:solidFill>
              <a:srgbClr val="77216F"/>
            </a:solidFill>
            <a:ln>
              <a:noFill/>
            </a:ln>
            <a:effectLst/>
          </c:spPr>
          <c:invertIfNegative val="0"/>
          <c:cat>
            <c:strRef>
              <c:f>Challenge9!$B$53:$B$62</c:f>
              <c:strCache>
                <c:ptCount val="10"/>
                <c:pt idx="0">
                  <c:v>A lack of trust in AI technology</c:v>
                </c:pt>
                <c:pt idx="1">
                  <c:v>Low availability of such services</c:v>
                </c:pt>
                <c:pt idx="2">
                  <c:v>Concerns over data security</c:v>
                </c:pt>
                <c:pt idx="3">
                  <c:v>Them not being very user-friendly</c:v>
                </c:pt>
                <c:pt idx="4">
                  <c:v>Not being confident in using AI technology</c:v>
                </c:pt>
                <c:pt idx="5">
                  <c:v>Not liking using computers to access services</c:v>
                </c:pt>
                <c:pt idx="6">
                  <c:v>Not having good access to the internet</c:v>
                </c:pt>
                <c:pt idx="7">
                  <c:v>A lack human oversight</c:v>
                </c:pt>
                <c:pt idx="8">
                  <c:v>Other</c:v>
                </c:pt>
                <c:pt idx="9">
                  <c:v>Not applicable – I don't consider there to be any barriers to using services through AI</c:v>
                </c:pt>
              </c:strCache>
            </c:strRef>
          </c:cat>
          <c:val>
            <c:numRef>
              <c:f>Challenge9!$F$53:$F$62</c:f>
              <c:numCache>
                <c:formatCode>0%</c:formatCode>
                <c:ptCount val="10"/>
                <c:pt idx="0">
                  <c:v>0.46</c:v>
                </c:pt>
                <c:pt idx="1">
                  <c:v>0.13</c:v>
                </c:pt>
                <c:pt idx="2">
                  <c:v>0.44</c:v>
                </c:pt>
                <c:pt idx="3">
                  <c:v>0.5</c:v>
                </c:pt>
                <c:pt idx="4">
                  <c:v>0.28000000000000003</c:v>
                </c:pt>
                <c:pt idx="5">
                  <c:v>0.2</c:v>
                </c:pt>
                <c:pt idx="6">
                  <c:v>0.09</c:v>
                </c:pt>
                <c:pt idx="8">
                  <c:v>0.12</c:v>
                </c:pt>
                <c:pt idx="9">
                  <c:v>0.08</c:v>
                </c:pt>
              </c:numCache>
            </c:numRef>
          </c:val>
          <c:extLst>
            <c:ext xmlns:c16="http://schemas.microsoft.com/office/drawing/2014/chart" uri="{C3380CC4-5D6E-409C-BE32-E72D297353CC}">
              <c16:uniqueId val="{00000001-69A4-4D2D-AA5F-899A131E71F5}"/>
            </c:ext>
          </c:extLst>
        </c:ser>
        <c:ser>
          <c:idx val="0"/>
          <c:order val="1"/>
          <c:tx>
            <c:strRef>
              <c:f>Challenge9!$E$52</c:f>
              <c:strCache>
                <c:ptCount val="1"/>
                <c:pt idx="0">
                  <c:v>2021</c:v>
                </c:pt>
              </c:strCache>
            </c:strRef>
          </c:tx>
          <c:spPr>
            <a:solidFill>
              <a:srgbClr val="002A42"/>
            </a:solidFill>
            <a:ln>
              <a:noFill/>
            </a:ln>
            <a:effectLst/>
          </c:spPr>
          <c:invertIfNegative val="0"/>
          <c:cat>
            <c:strRef>
              <c:f>Challenge9!$B$53:$B$62</c:f>
              <c:strCache>
                <c:ptCount val="10"/>
                <c:pt idx="0">
                  <c:v>A lack of trust in AI technology</c:v>
                </c:pt>
                <c:pt idx="1">
                  <c:v>Low availability of such services</c:v>
                </c:pt>
                <c:pt idx="2">
                  <c:v>Concerns over data security</c:v>
                </c:pt>
                <c:pt idx="3">
                  <c:v>Them not being very user-friendly</c:v>
                </c:pt>
                <c:pt idx="4">
                  <c:v>Not being confident in using AI technology</c:v>
                </c:pt>
                <c:pt idx="5">
                  <c:v>Not liking using computers to access services</c:v>
                </c:pt>
                <c:pt idx="6">
                  <c:v>Not having good access to the internet</c:v>
                </c:pt>
                <c:pt idx="7">
                  <c:v>A lack human oversight</c:v>
                </c:pt>
                <c:pt idx="8">
                  <c:v>Other</c:v>
                </c:pt>
                <c:pt idx="9">
                  <c:v>Not applicable – I don't consider there to be any barriers to using services through AI</c:v>
                </c:pt>
              </c:strCache>
            </c:strRef>
          </c:cat>
          <c:val>
            <c:numRef>
              <c:f>Challenge9!$E$53:$E$62</c:f>
              <c:numCache>
                <c:formatCode>0%</c:formatCode>
                <c:ptCount val="10"/>
                <c:pt idx="0">
                  <c:v>0.41</c:v>
                </c:pt>
                <c:pt idx="1">
                  <c:v>0.24</c:v>
                </c:pt>
                <c:pt idx="2">
                  <c:v>0.43</c:v>
                </c:pt>
                <c:pt idx="3">
                  <c:v>0.31</c:v>
                </c:pt>
                <c:pt idx="4">
                  <c:v>0.35</c:v>
                </c:pt>
                <c:pt idx="5">
                  <c:v>0.15</c:v>
                </c:pt>
                <c:pt idx="6">
                  <c:v>7.0000000000000007E-2</c:v>
                </c:pt>
                <c:pt idx="8">
                  <c:v>7.0000000000000007E-2</c:v>
                </c:pt>
                <c:pt idx="9">
                  <c:v>0.16</c:v>
                </c:pt>
              </c:numCache>
            </c:numRef>
          </c:val>
          <c:extLst>
            <c:ext xmlns:c16="http://schemas.microsoft.com/office/drawing/2014/chart" uri="{C3380CC4-5D6E-409C-BE32-E72D297353CC}">
              <c16:uniqueId val="{00000000-69A4-4D2D-AA5F-899A131E71F5}"/>
            </c:ext>
          </c:extLst>
        </c:ser>
        <c:ser>
          <c:idx val="2"/>
          <c:order val="2"/>
          <c:tx>
            <c:strRef>
              <c:f>Challenge9!$D$52</c:f>
              <c:strCache>
                <c:ptCount val="1"/>
                <c:pt idx="0">
                  <c:v>2022</c:v>
                </c:pt>
              </c:strCache>
            </c:strRef>
          </c:tx>
          <c:spPr>
            <a:solidFill>
              <a:schemeClr val="accent1">
                <a:lumMod val="60000"/>
                <a:lumOff val="40000"/>
              </a:schemeClr>
            </a:solidFill>
            <a:ln>
              <a:noFill/>
            </a:ln>
            <a:effectLst/>
          </c:spPr>
          <c:invertIfNegative val="0"/>
          <c:val>
            <c:numRef>
              <c:f>Challenge9!$D$53:$D$62</c:f>
              <c:numCache>
                <c:formatCode>0%</c:formatCode>
                <c:ptCount val="10"/>
                <c:pt idx="0">
                  <c:v>0.38</c:v>
                </c:pt>
                <c:pt idx="1">
                  <c:v>0.2</c:v>
                </c:pt>
                <c:pt idx="2">
                  <c:v>0.35</c:v>
                </c:pt>
                <c:pt idx="3">
                  <c:v>0.28000000000000003</c:v>
                </c:pt>
                <c:pt idx="4">
                  <c:v>0.33</c:v>
                </c:pt>
                <c:pt idx="5">
                  <c:v>0.17</c:v>
                </c:pt>
                <c:pt idx="6">
                  <c:v>0.1</c:v>
                </c:pt>
                <c:pt idx="8">
                  <c:v>0.03</c:v>
                </c:pt>
                <c:pt idx="9">
                  <c:v>0.19</c:v>
                </c:pt>
              </c:numCache>
            </c:numRef>
          </c:val>
          <c:extLst>
            <c:ext xmlns:c16="http://schemas.microsoft.com/office/drawing/2014/chart" uri="{C3380CC4-5D6E-409C-BE32-E72D297353CC}">
              <c16:uniqueId val="{00000000-15CD-420F-A905-2AF4321F1486}"/>
            </c:ext>
          </c:extLst>
        </c:ser>
        <c:dLbls>
          <c:showLegendKey val="0"/>
          <c:showVal val="0"/>
          <c:showCatName val="0"/>
          <c:showSerName val="0"/>
          <c:showPercent val="0"/>
          <c:showBubbleSize val="0"/>
        </c:dLbls>
        <c:gapWidth val="219"/>
        <c:overlap val="-27"/>
        <c:axId val="641163176"/>
        <c:axId val="641158256"/>
      </c:barChart>
      <c:catAx>
        <c:axId val="641163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41158256"/>
        <c:crosses val="autoZero"/>
        <c:auto val="1"/>
        <c:lblAlgn val="ctr"/>
        <c:lblOffset val="100"/>
        <c:noMultiLvlLbl val="0"/>
      </c:catAx>
      <c:valAx>
        <c:axId val="641158256"/>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411631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n-GB" sz="1400" b="0" i="0" baseline="0">
                <a:effectLst/>
              </a:rPr>
              <a:t>Adults owning legal expenses insurance by age</a:t>
            </a:r>
            <a:endParaRPr lang="en-GB" sz="1400">
              <a:effectLst/>
            </a:endParaRPr>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lumMod val="65000"/>
                    <a:lumOff val="35000"/>
                  </a:sysClr>
                </a:solidFill>
              </a:defRPr>
            </a:pPr>
            <a:endParaRPr lang="en-US"/>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en-GB"/>
        </a:p>
      </c:txPr>
    </c:title>
    <c:autoTitleDeleted val="0"/>
    <c:plotArea>
      <c:layout/>
      <c:barChart>
        <c:barDir val="col"/>
        <c:grouping val="clustered"/>
        <c:varyColors val="0"/>
        <c:ser>
          <c:idx val="0"/>
          <c:order val="0"/>
          <c:tx>
            <c:strRef>
              <c:f>Challenge2!$C$73</c:f>
              <c:strCache>
                <c:ptCount val="1"/>
                <c:pt idx="0">
                  <c:v>%</c:v>
                </c:pt>
              </c:strCache>
            </c:strRef>
          </c:tx>
          <c:spPr>
            <a:solidFill>
              <a:srgbClr val="77216F"/>
            </a:solidFill>
            <a:ln>
              <a:noFill/>
            </a:ln>
            <a:effectLst/>
          </c:spPr>
          <c:invertIfNegative val="0"/>
          <c:cat>
            <c:strRef>
              <c:f>Challenge2!$B$74:$B$80</c:f>
              <c:strCache>
                <c:ptCount val="7"/>
                <c:pt idx="0">
                  <c:v>18-24</c:v>
                </c:pt>
                <c:pt idx="1">
                  <c:v>25-34</c:v>
                </c:pt>
                <c:pt idx="2">
                  <c:v>35-44</c:v>
                </c:pt>
                <c:pt idx="3">
                  <c:v>45-54</c:v>
                </c:pt>
                <c:pt idx="4">
                  <c:v>55-64</c:v>
                </c:pt>
                <c:pt idx="5">
                  <c:v>65-74</c:v>
                </c:pt>
                <c:pt idx="6">
                  <c:v>75+</c:v>
                </c:pt>
              </c:strCache>
            </c:strRef>
          </c:cat>
          <c:val>
            <c:numRef>
              <c:f>Challenge2!$C$74:$C$80</c:f>
              <c:numCache>
                <c:formatCode>0%</c:formatCode>
                <c:ptCount val="7"/>
                <c:pt idx="0">
                  <c:v>7.0000000000000007E-2</c:v>
                </c:pt>
                <c:pt idx="1">
                  <c:v>0.16</c:v>
                </c:pt>
                <c:pt idx="2">
                  <c:v>0.26</c:v>
                </c:pt>
                <c:pt idx="3">
                  <c:v>0.36</c:v>
                </c:pt>
                <c:pt idx="4">
                  <c:v>0.4</c:v>
                </c:pt>
                <c:pt idx="5">
                  <c:v>0.41</c:v>
                </c:pt>
                <c:pt idx="6">
                  <c:v>0.34</c:v>
                </c:pt>
              </c:numCache>
            </c:numRef>
          </c:val>
          <c:extLst>
            <c:ext xmlns:c16="http://schemas.microsoft.com/office/drawing/2014/chart" uri="{C3380CC4-5D6E-409C-BE32-E72D297353CC}">
              <c16:uniqueId val="{00000000-94A3-4944-8432-E9BCADC951BC}"/>
            </c:ext>
          </c:extLst>
        </c:ser>
        <c:dLbls>
          <c:showLegendKey val="0"/>
          <c:showVal val="0"/>
          <c:showCatName val="0"/>
          <c:showSerName val="0"/>
          <c:showPercent val="0"/>
          <c:showBubbleSize val="0"/>
        </c:dLbls>
        <c:gapWidth val="219"/>
        <c:overlap val="-27"/>
        <c:axId val="678501624"/>
        <c:axId val="722914280"/>
      </c:barChart>
      <c:catAx>
        <c:axId val="6785016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2914280"/>
        <c:crosses val="autoZero"/>
        <c:auto val="1"/>
        <c:lblAlgn val="ctr"/>
        <c:lblOffset val="100"/>
        <c:noMultiLvlLbl val="0"/>
      </c:catAx>
      <c:valAx>
        <c:axId val="722914280"/>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85016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n-GB" sz="1400" b="0" i="0" baseline="0">
                <a:effectLst/>
              </a:rPr>
              <a:t>Adults owning legal expenses insurance by employment</a:t>
            </a:r>
            <a:endParaRPr lang="en-GB" sz="1400">
              <a:effectLst/>
            </a:endParaRPr>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lumMod val="65000"/>
                    <a:lumOff val="35000"/>
                  </a:sysClr>
                </a:solidFill>
              </a:defRPr>
            </a:pPr>
            <a:endParaRPr lang="en-US"/>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en-GB"/>
        </a:p>
      </c:txPr>
    </c:title>
    <c:autoTitleDeleted val="0"/>
    <c:plotArea>
      <c:layout/>
      <c:barChart>
        <c:barDir val="col"/>
        <c:grouping val="clustered"/>
        <c:varyColors val="0"/>
        <c:ser>
          <c:idx val="0"/>
          <c:order val="0"/>
          <c:tx>
            <c:strRef>
              <c:f>Challenge2!$C$85</c:f>
              <c:strCache>
                <c:ptCount val="1"/>
                <c:pt idx="0">
                  <c:v>%</c:v>
                </c:pt>
              </c:strCache>
            </c:strRef>
          </c:tx>
          <c:spPr>
            <a:solidFill>
              <a:srgbClr val="77216F"/>
            </a:solidFill>
            <a:ln>
              <a:noFill/>
            </a:ln>
            <a:effectLst/>
          </c:spPr>
          <c:invertIfNegative val="0"/>
          <c:cat>
            <c:strRef>
              <c:f>Challenge2!$B$86:$B$90</c:f>
              <c:strCache>
                <c:ptCount val="5"/>
                <c:pt idx="0">
                  <c:v>Employed</c:v>
                </c:pt>
                <c:pt idx="1">
                  <c:v>Self-employed</c:v>
                </c:pt>
                <c:pt idx="2">
                  <c:v>Unemployed</c:v>
                </c:pt>
                <c:pt idx="3">
                  <c:v>Retired</c:v>
                </c:pt>
                <c:pt idx="4">
                  <c:v>Net not retired</c:v>
                </c:pt>
              </c:strCache>
            </c:strRef>
          </c:cat>
          <c:val>
            <c:numRef>
              <c:f>Challenge2!$C$86:$C$90</c:f>
              <c:numCache>
                <c:formatCode>0%</c:formatCode>
                <c:ptCount val="5"/>
                <c:pt idx="0">
                  <c:v>0.28000000000000003</c:v>
                </c:pt>
                <c:pt idx="1">
                  <c:v>0.34</c:v>
                </c:pt>
                <c:pt idx="2">
                  <c:v>0.1</c:v>
                </c:pt>
                <c:pt idx="3">
                  <c:v>0.38</c:v>
                </c:pt>
                <c:pt idx="4">
                  <c:v>0.26</c:v>
                </c:pt>
              </c:numCache>
            </c:numRef>
          </c:val>
          <c:extLst>
            <c:ext xmlns:c16="http://schemas.microsoft.com/office/drawing/2014/chart" uri="{C3380CC4-5D6E-409C-BE32-E72D297353CC}">
              <c16:uniqueId val="{00000000-25C1-4F93-9605-B91CC2FCE461}"/>
            </c:ext>
          </c:extLst>
        </c:ser>
        <c:dLbls>
          <c:showLegendKey val="0"/>
          <c:showVal val="0"/>
          <c:showCatName val="0"/>
          <c:showSerName val="0"/>
          <c:showPercent val="0"/>
          <c:showBubbleSize val="0"/>
        </c:dLbls>
        <c:gapWidth val="219"/>
        <c:overlap val="-27"/>
        <c:axId val="753791712"/>
        <c:axId val="753792696"/>
      </c:barChart>
      <c:catAx>
        <c:axId val="753791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3792696"/>
        <c:crosses val="autoZero"/>
        <c:auto val="1"/>
        <c:lblAlgn val="ctr"/>
        <c:lblOffset val="100"/>
        <c:noMultiLvlLbl val="0"/>
      </c:catAx>
      <c:valAx>
        <c:axId val="753792696"/>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3791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Enquiries to Lawcare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Challenge3!$D$92</c:f>
              <c:strCache>
                <c:ptCount val="1"/>
                <c:pt idx="0">
                  <c:v>2023</c:v>
                </c:pt>
              </c:strCache>
            </c:strRef>
          </c:tx>
          <c:spPr>
            <a:ln w="28575" cap="rnd">
              <a:solidFill>
                <a:schemeClr val="accent1"/>
              </a:solidFill>
              <a:round/>
            </a:ln>
            <a:effectLst/>
          </c:spPr>
          <c:marker>
            <c:symbol val="none"/>
          </c:marker>
          <c:cat>
            <c:strRef>
              <c:f>Challenge3!$B$93:$B$104</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Challenge3!$D$93:$D$104</c:f>
              <c:numCache>
                <c:formatCode>General</c:formatCode>
                <c:ptCount val="12"/>
                <c:pt idx="0">
                  <c:v>72</c:v>
                </c:pt>
                <c:pt idx="1">
                  <c:v>96</c:v>
                </c:pt>
                <c:pt idx="2">
                  <c:v>73</c:v>
                </c:pt>
                <c:pt idx="3">
                  <c:v>55</c:v>
                </c:pt>
                <c:pt idx="4">
                  <c:v>91</c:v>
                </c:pt>
                <c:pt idx="5">
                  <c:v>71</c:v>
                </c:pt>
                <c:pt idx="6">
                  <c:v>63</c:v>
                </c:pt>
                <c:pt idx="7">
                  <c:v>83</c:v>
                </c:pt>
                <c:pt idx="8">
                  <c:v>69</c:v>
                </c:pt>
                <c:pt idx="9">
                  <c:v>86</c:v>
                </c:pt>
                <c:pt idx="10">
                  <c:v>64</c:v>
                </c:pt>
                <c:pt idx="11">
                  <c:v>57</c:v>
                </c:pt>
              </c:numCache>
            </c:numRef>
          </c:val>
          <c:smooth val="0"/>
          <c:extLst>
            <c:ext xmlns:c16="http://schemas.microsoft.com/office/drawing/2014/chart" uri="{C3380CC4-5D6E-409C-BE32-E72D297353CC}">
              <c16:uniqueId val="{00000000-7E80-4894-A989-6B9BF41E0FA3}"/>
            </c:ext>
          </c:extLst>
        </c:ser>
        <c:ser>
          <c:idx val="1"/>
          <c:order val="1"/>
          <c:tx>
            <c:strRef>
              <c:f>Challenge3!$E$92</c:f>
              <c:strCache>
                <c:ptCount val="1"/>
                <c:pt idx="0">
                  <c:v>2022</c:v>
                </c:pt>
              </c:strCache>
            </c:strRef>
          </c:tx>
          <c:spPr>
            <a:ln w="28575" cap="rnd">
              <a:solidFill>
                <a:schemeClr val="accent2"/>
              </a:solidFill>
              <a:round/>
            </a:ln>
            <a:effectLst/>
          </c:spPr>
          <c:marker>
            <c:symbol val="none"/>
          </c:marker>
          <c:cat>
            <c:strRef>
              <c:f>Challenge3!$B$93:$B$104</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Challenge3!$E$93:$E$104</c:f>
              <c:numCache>
                <c:formatCode>General</c:formatCode>
                <c:ptCount val="12"/>
                <c:pt idx="0">
                  <c:v>83</c:v>
                </c:pt>
                <c:pt idx="1">
                  <c:v>55</c:v>
                </c:pt>
                <c:pt idx="2">
                  <c:v>61</c:v>
                </c:pt>
                <c:pt idx="3">
                  <c:v>50</c:v>
                </c:pt>
                <c:pt idx="4">
                  <c:v>80</c:v>
                </c:pt>
                <c:pt idx="5">
                  <c:v>59</c:v>
                </c:pt>
                <c:pt idx="6">
                  <c:v>80</c:v>
                </c:pt>
                <c:pt idx="7">
                  <c:v>69</c:v>
                </c:pt>
                <c:pt idx="8">
                  <c:v>55</c:v>
                </c:pt>
                <c:pt idx="9">
                  <c:v>98</c:v>
                </c:pt>
                <c:pt idx="10">
                  <c:v>96</c:v>
                </c:pt>
                <c:pt idx="11">
                  <c:v>57</c:v>
                </c:pt>
              </c:numCache>
            </c:numRef>
          </c:val>
          <c:smooth val="0"/>
          <c:extLst>
            <c:ext xmlns:c16="http://schemas.microsoft.com/office/drawing/2014/chart" uri="{C3380CC4-5D6E-409C-BE32-E72D297353CC}">
              <c16:uniqueId val="{00000000-B226-4CD5-9B8A-780F8A102E94}"/>
            </c:ext>
          </c:extLst>
        </c:ser>
        <c:ser>
          <c:idx val="2"/>
          <c:order val="2"/>
          <c:tx>
            <c:strRef>
              <c:f>Challenge3!$F$92</c:f>
              <c:strCache>
                <c:ptCount val="1"/>
                <c:pt idx="0">
                  <c:v>2021</c:v>
                </c:pt>
              </c:strCache>
            </c:strRef>
          </c:tx>
          <c:spPr>
            <a:ln w="28575" cap="rnd">
              <a:solidFill>
                <a:schemeClr val="accent3"/>
              </a:solidFill>
              <a:round/>
            </a:ln>
            <a:effectLst/>
          </c:spPr>
          <c:marker>
            <c:symbol val="none"/>
          </c:marker>
          <c:cat>
            <c:strRef>
              <c:f>Challenge3!$B$93:$B$104</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Challenge3!$F$93:$F$104</c:f>
              <c:numCache>
                <c:formatCode>General</c:formatCode>
                <c:ptCount val="12"/>
                <c:pt idx="0">
                  <c:v>65</c:v>
                </c:pt>
                <c:pt idx="1">
                  <c:v>67</c:v>
                </c:pt>
                <c:pt idx="2">
                  <c:v>95</c:v>
                </c:pt>
                <c:pt idx="3">
                  <c:v>78</c:v>
                </c:pt>
                <c:pt idx="4">
                  <c:v>64</c:v>
                </c:pt>
                <c:pt idx="5">
                  <c:v>82</c:v>
                </c:pt>
                <c:pt idx="6">
                  <c:v>55</c:v>
                </c:pt>
                <c:pt idx="7">
                  <c:v>60</c:v>
                </c:pt>
                <c:pt idx="8">
                  <c:v>71</c:v>
                </c:pt>
                <c:pt idx="9">
                  <c:v>66</c:v>
                </c:pt>
                <c:pt idx="10">
                  <c:v>74</c:v>
                </c:pt>
                <c:pt idx="11">
                  <c:v>49</c:v>
                </c:pt>
              </c:numCache>
            </c:numRef>
          </c:val>
          <c:smooth val="0"/>
          <c:extLst>
            <c:ext xmlns:c16="http://schemas.microsoft.com/office/drawing/2014/chart" uri="{C3380CC4-5D6E-409C-BE32-E72D297353CC}">
              <c16:uniqueId val="{00000001-B226-4CD5-9B8A-780F8A102E94}"/>
            </c:ext>
          </c:extLst>
        </c:ser>
        <c:ser>
          <c:idx val="3"/>
          <c:order val="3"/>
          <c:tx>
            <c:strRef>
              <c:f>Challenge3!$G$92</c:f>
              <c:strCache>
                <c:ptCount val="1"/>
                <c:pt idx="0">
                  <c:v>2020</c:v>
                </c:pt>
              </c:strCache>
            </c:strRef>
          </c:tx>
          <c:spPr>
            <a:ln w="28575" cap="rnd">
              <a:solidFill>
                <a:schemeClr val="accent4"/>
              </a:solidFill>
              <a:round/>
            </a:ln>
            <a:effectLst/>
          </c:spPr>
          <c:marker>
            <c:symbol val="none"/>
          </c:marker>
          <c:cat>
            <c:strRef>
              <c:f>Challenge3!$B$93:$B$104</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Challenge3!$G$93:$G$104</c:f>
              <c:numCache>
                <c:formatCode>General</c:formatCode>
                <c:ptCount val="12"/>
                <c:pt idx="3">
                  <c:v>63</c:v>
                </c:pt>
                <c:pt idx="4">
                  <c:v>67</c:v>
                </c:pt>
                <c:pt idx="5">
                  <c:v>91</c:v>
                </c:pt>
                <c:pt idx="6">
                  <c:v>102</c:v>
                </c:pt>
                <c:pt idx="7">
                  <c:v>90</c:v>
                </c:pt>
                <c:pt idx="8">
                  <c:v>94</c:v>
                </c:pt>
                <c:pt idx="9">
                  <c:v>84</c:v>
                </c:pt>
                <c:pt idx="10">
                  <c:v>87</c:v>
                </c:pt>
                <c:pt idx="11">
                  <c:v>55</c:v>
                </c:pt>
              </c:numCache>
            </c:numRef>
          </c:val>
          <c:smooth val="0"/>
          <c:extLst>
            <c:ext xmlns:c16="http://schemas.microsoft.com/office/drawing/2014/chart" uri="{C3380CC4-5D6E-409C-BE32-E72D297353CC}">
              <c16:uniqueId val="{00000002-B226-4CD5-9B8A-780F8A102E94}"/>
            </c:ext>
          </c:extLst>
        </c:ser>
        <c:ser>
          <c:idx val="5"/>
          <c:order val="4"/>
          <c:tx>
            <c:strRef>
              <c:f>Challenge3!$C$92</c:f>
              <c:strCache>
                <c:ptCount val="1"/>
                <c:pt idx="0">
                  <c:v>2024</c:v>
                </c:pt>
              </c:strCache>
            </c:strRef>
          </c:tx>
          <c:spPr>
            <a:ln w="28575" cap="rnd">
              <a:solidFill>
                <a:schemeClr val="accent6"/>
              </a:solidFill>
              <a:round/>
            </a:ln>
            <a:effectLst/>
          </c:spPr>
          <c:marker>
            <c:symbol val="none"/>
          </c:marker>
          <c:val>
            <c:numRef>
              <c:f>Challenge3!$C$93:$C$104</c:f>
              <c:numCache>
                <c:formatCode>General</c:formatCode>
                <c:ptCount val="12"/>
                <c:pt idx="0">
                  <c:v>88</c:v>
                </c:pt>
                <c:pt idx="1">
                  <c:v>83</c:v>
                </c:pt>
                <c:pt idx="2">
                  <c:v>92</c:v>
                </c:pt>
                <c:pt idx="4">
                  <c:v>9</c:v>
                </c:pt>
                <c:pt idx="5" formatCode="0.0%">
                  <c:v>0.10843373493975904</c:v>
                </c:pt>
              </c:numCache>
            </c:numRef>
          </c:val>
          <c:smooth val="0"/>
          <c:extLst>
            <c:ext xmlns:c16="http://schemas.microsoft.com/office/drawing/2014/chart" uri="{C3380CC4-5D6E-409C-BE32-E72D297353CC}">
              <c16:uniqueId val="{00000001-B42C-418A-A281-EF49338AE00A}"/>
            </c:ext>
          </c:extLst>
        </c:ser>
        <c:dLbls>
          <c:showLegendKey val="0"/>
          <c:showVal val="0"/>
          <c:showCatName val="0"/>
          <c:showSerName val="0"/>
          <c:showPercent val="0"/>
          <c:showBubbleSize val="0"/>
        </c:dLbls>
        <c:smooth val="0"/>
        <c:axId val="1106657192"/>
        <c:axId val="1106655880"/>
      </c:lineChart>
      <c:catAx>
        <c:axId val="1106657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06655880"/>
        <c:crosses val="autoZero"/>
        <c:auto val="1"/>
        <c:lblAlgn val="ctr"/>
        <c:lblOffset val="100"/>
        <c:noMultiLvlLbl val="0"/>
      </c:catAx>
      <c:valAx>
        <c:axId val="1106655880"/>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0665719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cat>
            <c:strRef>
              <c:f>Challenge3!$B$107:$B$154</c:f>
              <c:strCache>
                <c:ptCount val="48"/>
                <c:pt idx="0">
                  <c:v>April</c:v>
                </c:pt>
                <c:pt idx="1">
                  <c:v>May</c:v>
                </c:pt>
                <c:pt idx="2">
                  <c:v>June</c:v>
                </c:pt>
                <c:pt idx="3">
                  <c:v>July</c:v>
                </c:pt>
                <c:pt idx="4">
                  <c:v>August</c:v>
                </c:pt>
                <c:pt idx="5">
                  <c:v>September</c:v>
                </c:pt>
                <c:pt idx="6">
                  <c:v>October</c:v>
                </c:pt>
                <c:pt idx="7">
                  <c:v>November</c:v>
                </c:pt>
                <c:pt idx="8">
                  <c:v>December</c:v>
                </c:pt>
                <c:pt idx="9">
                  <c:v>January</c:v>
                </c:pt>
                <c:pt idx="10">
                  <c:v>February</c:v>
                </c:pt>
                <c:pt idx="11">
                  <c:v>March</c:v>
                </c:pt>
                <c:pt idx="12">
                  <c:v>April</c:v>
                </c:pt>
                <c:pt idx="13">
                  <c:v>May</c:v>
                </c:pt>
                <c:pt idx="14">
                  <c:v>June</c:v>
                </c:pt>
                <c:pt idx="15">
                  <c:v>July</c:v>
                </c:pt>
                <c:pt idx="16">
                  <c:v>August</c:v>
                </c:pt>
                <c:pt idx="17">
                  <c:v>September</c:v>
                </c:pt>
                <c:pt idx="18">
                  <c:v>October</c:v>
                </c:pt>
                <c:pt idx="19">
                  <c:v>November</c:v>
                </c:pt>
                <c:pt idx="20">
                  <c:v>December</c:v>
                </c:pt>
                <c:pt idx="21">
                  <c:v>January</c:v>
                </c:pt>
                <c:pt idx="22">
                  <c:v>February</c:v>
                </c:pt>
                <c:pt idx="23">
                  <c:v>March</c:v>
                </c:pt>
                <c:pt idx="24">
                  <c:v>April</c:v>
                </c:pt>
                <c:pt idx="25">
                  <c:v>May</c:v>
                </c:pt>
                <c:pt idx="26">
                  <c:v>June</c:v>
                </c:pt>
                <c:pt idx="27">
                  <c:v>July</c:v>
                </c:pt>
                <c:pt idx="28">
                  <c:v>August</c:v>
                </c:pt>
                <c:pt idx="29">
                  <c:v>September</c:v>
                </c:pt>
                <c:pt idx="30">
                  <c:v>October</c:v>
                </c:pt>
                <c:pt idx="31">
                  <c:v>November</c:v>
                </c:pt>
                <c:pt idx="32">
                  <c:v>December</c:v>
                </c:pt>
                <c:pt idx="33">
                  <c:v>January</c:v>
                </c:pt>
                <c:pt idx="34">
                  <c:v>February</c:v>
                </c:pt>
                <c:pt idx="35">
                  <c:v>March</c:v>
                </c:pt>
                <c:pt idx="36">
                  <c:v>April</c:v>
                </c:pt>
                <c:pt idx="37">
                  <c:v>May</c:v>
                </c:pt>
                <c:pt idx="38">
                  <c:v>June</c:v>
                </c:pt>
                <c:pt idx="39">
                  <c:v>July</c:v>
                </c:pt>
                <c:pt idx="40">
                  <c:v>August</c:v>
                </c:pt>
                <c:pt idx="41">
                  <c:v>September</c:v>
                </c:pt>
                <c:pt idx="42">
                  <c:v>October</c:v>
                </c:pt>
                <c:pt idx="43">
                  <c:v>November</c:v>
                </c:pt>
                <c:pt idx="44">
                  <c:v>December</c:v>
                </c:pt>
                <c:pt idx="45">
                  <c:v>January</c:v>
                </c:pt>
                <c:pt idx="46">
                  <c:v>February</c:v>
                </c:pt>
                <c:pt idx="47">
                  <c:v>March</c:v>
                </c:pt>
              </c:strCache>
            </c:strRef>
          </c:cat>
          <c:val>
            <c:numRef>
              <c:f>Challenge3!$C$107:$C$154</c:f>
              <c:numCache>
                <c:formatCode>General</c:formatCode>
                <c:ptCount val="48"/>
                <c:pt idx="0">
                  <c:v>63</c:v>
                </c:pt>
                <c:pt idx="1">
                  <c:v>67</c:v>
                </c:pt>
                <c:pt idx="2">
                  <c:v>91</c:v>
                </c:pt>
                <c:pt idx="3">
                  <c:v>102</c:v>
                </c:pt>
                <c:pt idx="4">
                  <c:v>90</c:v>
                </c:pt>
                <c:pt idx="5">
                  <c:v>94</c:v>
                </c:pt>
                <c:pt idx="6">
                  <c:v>84</c:v>
                </c:pt>
                <c:pt idx="7">
                  <c:v>87</c:v>
                </c:pt>
                <c:pt idx="8">
                  <c:v>55</c:v>
                </c:pt>
                <c:pt idx="9">
                  <c:v>65</c:v>
                </c:pt>
                <c:pt idx="10">
                  <c:v>67</c:v>
                </c:pt>
                <c:pt idx="11">
                  <c:v>95</c:v>
                </c:pt>
                <c:pt idx="12">
                  <c:v>78</c:v>
                </c:pt>
                <c:pt idx="13">
                  <c:v>64</c:v>
                </c:pt>
                <c:pt idx="14">
                  <c:v>82</c:v>
                </c:pt>
                <c:pt idx="15">
                  <c:v>55</c:v>
                </c:pt>
                <c:pt idx="16">
                  <c:v>60</c:v>
                </c:pt>
                <c:pt idx="17">
                  <c:v>71</c:v>
                </c:pt>
                <c:pt idx="18">
                  <c:v>66</c:v>
                </c:pt>
                <c:pt idx="19">
                  <c:v>74</c:v>
                </c:pt>
                <c:pt idx="20">
                  <c:v>49</c:v>
                </c:pt>
                <c:pt idx="21">
                  <c:v>83</c:v>
                </c:pt>
                <c:pt idx="22">
                  <c:v>55</c:v>
                </c:pt>
                <c:pt idx="23">
                  <c:v>61</c:v>
                </c:pt>
                <c:pt idx="24">
                  <c:v>50</c:v>
                </c:pt>
                <c:pt idx="25">
                  <c:v>80</c:v>
                </c:pt>
                <c:pt idx="26">
                  <c:v>59</c:v>
                </c:pt>
                <c:pt idx="27">
                  <c:v>80</c:v>
                </c:pt>
                <c:pt idx="28">
                  <c:v>69</c:v>
                </c:pt>
                <c:pt idx="29">
                  <c:v>55</c:v>
                </c:pt>
                <c:pt idx="30">
                  <c:v>98</c:v>
                </c:pt>
                <c:pt idx="31">
                  <c:v>96</c:v>
                </c:pt>
                <c:pt idx="32">
                  <c:v>57</c:v>
                </c:pt>
                <c:pt idx="33">
                  <c:v>72</c:v>
                </c:pt>
                <c:pt idx="34">
                  <c:v>96</c:v>
                </c:pt>
                <c:pt idx="35">
                  <c:v>73</c:v>
                </c:pt>
                <c:pt idx="36">
                  <c:v>55</c:v>
                </c:pt>
                <c:pt idx="37">
                  <c:v>91</c:v>
                </c:pt>
                <c:pt idx="38">
                  <c:v>71</c:v>
                </c:pt>
                <c:pt idx="39">
                  <c:v>63</c:v>
                </c:pt>
                <c:pt idx="40">
                  <c:v>83</c:v>
                </c:pt>
                <c:pt idx="41">
                  <c:v>69</c:v>
                </c:pt>
                <c:pt idx="42">
                  <c:v>86</c:v>
                </c:pt>
                <c:pt idx="43">
                  <c:v>64</c:v>
                </c:pt>
                <c:pt idx="44">
                  <c:v>57</c:v>
                </c:pt>
                <c:pt idx="45">
                  <c:v>88</c:v>
                </c:pt>
                <c:pt idx="46">
                  <c:v>83</c:v>
                </c:pt>
                <c:pt idx="47">
                  <c:v>92</c:v>
                </c:pt>
              </c:numCache>
            </c:numRef>
          </c:val>
          <c:smooth val="0"/>
          <c:extLst>
            <c:ext xmlns:c16="http://schemas.microsoft.com/office/drawing/2014/chart" uri="{C3380CC4-5D6E-409C-BE32-E72D297353CC}">
              <c16:uniqueId val="{00000000-AC0E-4BFB-9432-1B45A7B52115}"/>
            </c:ext>
          </c:extLst>
        </c:ser>
        <c:dLbls>
          <c:showLegendKey val="0"/>
          <c:showVal val="0"/>
          <c:showCatName val="0"/>
          <c:showSerName val="0"/>
          <c:showPercent val="0"/>
          <c:showBubbleSize val="0"/>
        </c:dLbls>
        <c:smooth val="0"/>
        <c:axId val="1041439728"/>
        <c:axId val="1041437328"/>
      </c:lineChart>
      <c:catAx>
        <c:axId val="10414397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41437328"/>
        <c:crosses val="autoZero"/>
        <c:auto val="1"/>
        <c:lblAlgn val="ctr"/>
        <c:lblOffset val="100"/>
        <c:noMultiLvlLbl val="0"/>
      </c:catAx>
      <c:valAx>
        <c:axId val="104143732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4143972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spPr>
            <a:ln w="28575" cap="rnd">
              <a:solidFill>
                <a:srgbClr val="7030A0"/>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Challenge4!$A$118:$A$132</c:f>
              <c:strCache>
                <c:ptCount val="15"/>
                <c:pt idx="0">
                  <c:v>2008/09</c:v>
                </c:pt>
                <c:pt idx="1">
                  <c:v>2009/10</c:v>
                </c:pt>
                <c:pt idx="2">
                  <c:v>2010/11</c:v>
                </c:pt>
                <c:pt idx="3">
                  <c:v>2011/12</c:v>
                </c:pt>
                <c:pt idx="4">
                  <c:v>2012/13</c:v>
                </c:pt>
                <c:pt idx="5">
                  <c:v>2013/14</c:v>
                </c:pt>
                <c:pt idx="6">
                  <c:v>2014/15 </c:v>
                </c:pt>
                <c:pt idx="7">
                  <c:v>2015/16</c:v>
                </c:pt>
                <c:pt idx="8">
                  <c:v>2016/17</c:v>
                </c:pt>
                <c:pt idx="9">
                  <c:v>2017/18 </c:v>
                </c:pt>
                <c:pt idx="10">
                  <c:v>2018/19 </c:v>
                </c:pt>
                <c:pt idx="11">
                  <c:v>2019/20</c:v>
                </c:pt>
                <c:pt idx="12">
                  <c:v>2020/21</c:v>
                </c:pt>
                <c:pt idx="13">
                  <c:v>2021/22</c:v>
                </c:pt>
                <c:pt idx="14">
                  <c:v>2022/23</c:v>
                </c:pt>
              </c:strCache>
            </c:strRef>
          </c:cat>
          <c:val>
            <c:numRef>
              <c:f>Challenge4!$B$118:$B$132</c:f>
              <c:numCache>
                <c:formatCode>General</c:formatCode>
                <c:ptCount val="15"/>
                <c:pt idx="0">
                  <c:v>236</c:v>
                </c:pt>
                <c:pt idx="1">
                  <c:v>242</c:v>
                </c:pt>
                <c:pt idx="2">
                  <c:v>223</c:v>
                </c:pt>
                <c:pt idx="3">
                  <c:v>219</c:v>
                </c:pt>
                <c:pt idx="4">
                  <c:v>141</c:v>
                </c:pt>
                <c:pt idx="5">
                  <c:v>97</c:v>
                </c:pt>
                <c:pt idx="6">
                  <c:v>96</c:v>
                </c:pt>
                <c:pt idx="7">
                  <c:v>129</c:v>
                </c:pt>
                <c:pt idx="8">
                  <c:v>117</c:v>
                </c:pt>
                <c:pt idx="9">
                  <c:v>134</c:v>
                </c:pt>
                <c:pt idx="10">
                  <c:v>125</c:v>
                </c:pt>
                <c:pt idx="11">
                  <c:v>112</c:v>
                </c:pt>
                <c:pt idx="12">
                  <c:v>101</c:v>
                </c:pt>
                <c:pt idx="13">
                  <c:v>76</c:v>
                </c:pt>
                <c:pt idx="14">
                  <c:v>99</c:v>
                </c:pt>
              </c:numCache>
            </c:numRef>
          </c:val>
          <c:smooth val="0"/>
          <c:extLst>
            <c:ext xmlns:c16="http://schemas.microsoft.com/office/drawing/2014/chart" uri="{C3380CC4-5D6E-409C-BE32-E72D297353CC}">
              <c16:uniqueId val="{00000000-1F21-4B4C-8932-75A3629AC787}"/>
            </c:ext>
          </c:extLst>
        </c:ser>
        <c:dLbls>
          <c:showLegendKey val="0"/>
          <c:showVal val="0"/>
          <c:showCatName val="0"/>
          <c:showSerName val="0"/>
          <c:showPercent val="0"/>
          <c:showBubbleSize val="0"/>
        </c:dLbls>
        <c:smooth val="0"/>
        <c:axId val="634932344"/>
        <c:axId val="634935624"/>
      </c:lineChart>
      <c:catAx>
        <c:axId val="6349323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en-US"/>
          </a:p>
        </c:txPr>
        <c:crossAx val="634935624"/>
        <c:crosses val="autoZero"/>
        <c:auto val="1"/>
        <c:lblAlgn val="ctr"/>
        <c:lblOffset val="100"/>
        <c:noMultiLvlLbl val="0"/>
      </c:catAx>
      <c:valAx>
        <c:axId val="634935624"/>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en-US"/>
          </a:p>
        </c:txPr>
        <c:crossAx val="63493234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000000"/>
                </a:solidFill>
                <a:latin typeface="+mn-lt"/>
                <a:ea typeface="+mn-ea"/>
                <a:cs typeface="+mn-cs"/>
              </a:defRPr>
            </a:pPr>
            <a:r>
              <a:rPr lang="en-US"/>
              <a:t>Professional negligence claims</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000000"/>
              </a:solidFill>
              <a:latin typeface="+mn-lt"/>
              <a:ea typeface="+mn-ea"/>
              <a:cs typeface="+mn-cs"/>
            </a:defRPr>
          </a:pPr>
          <a:endParaRPr lang="en-US"/>
        </a:p>
      </c:txPr>
    </c:title>
    <c:autoTitleDeleted val="0"/>
    <c:plotArea>
      <c:layout/>
      <c:lineChart>
        <c:grouping val="standard"/>
        <c:varyColors val="0"/>
        <c:ser>
          <c:idx val="0"/>
          <c:order val="0"/>
          <c:spPr>
            <a:ln w="28575" cap="rnd">
              <a:solidFill>
                <a:srgbClr val="7030A0"/>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Challenge4!$B$74:$V$74</c:f>
              <c:numCache>
                <c:formatCode>General</c:formatCode>
                <c:ptCount val="21"/>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numCache>
            </c:numRef>
          </c:cat>
          <c:val>
            <c:numRef>
              <c:f>Challenge4!$B$75:$V$75</c:f>
              <c:numCache>
                <c:formatCode>General</c:formatCode>
                <c:ptCount val="21"/>
                <c:pt idx="0">
                  <c:v>75</c:v>
                </c:pt>
                <c:pt idx="1">
                  <c:v>43</c:v>
                </c:pt>
                <c:pt idx="2">
                  <c:v>12</c:v>
                </c:pt>
                <c:pt idx="3">
                  <c:v>52</c:v>
                </c:pt>
                <c:pt idx="4">
                  <c:v>30</c:v>
                </c:pt>
                <c:pt idx="5">
                  <c:v>31</c:v>
                </c:pt>
                <c:pt idx="6">
                  <c:v>80</c:v>
                </c:pt>
                <c:pt idx="7">
                  <c:v>210</c:v>
                </c:pt>
                <c:pt idx="8">
                  <c:v>144</c:v>
                </c:pt>
                <c:pt idx="9">
                  <c:v>125</c:v>
                </c:pt>
                <c:pt idx="10">
                  <c:v>48</c:v>
                </c:pt>
                <c:pt idx="11">
                  <c:v>56</c:v>
                </c:pt>
                <c:pt idx="12">
                  <c:v>98</c:v>
                </c:pt>
                <c:pt idx="13">
                  <c:v>130</c:v>
                </c:pt>
                <c:pt idx="14">
                  <c:v>25</c:v>
                </c:pt>
                <c:pt idx="15">
                  <c:v>59</c:v>
                </c:pt>
                <c:pt idx="16">
                  <c:v>61</c:v>
                </c:pt>
                <c:pt idx="17">
                  <c:v>65</c:v>
                </c:pt>
                <c:pt idx="18">
                  <c:v>61</c:v>
                </c:pt>
                <c:pt idx="19">
                  <c:v>57</c:v>
                </c:pt>
                <c:pt idx="20">
                  <c:v>49</c:v>
                </c:pt>
              </c:numCache>
            </c:numRef>
          </c:val>
          <c:smooth val="0"/>
          <c:extLst>
            <c:ext xmlns:c16="http://schemas.microsoft.com/office/drawing/2014/chart" uri="{C3380CC4-5D6E-409C-BE32-E72D297353CC}">
              <c16:uniqueId val="{0000005D-5EA5-4C8C-86E1-32E345F25A95}"/>
            </c:ext>
          </c:extLst>
        </c:ser>
        <c:dLbls>
          <c:showLegendKey val="0"/>
          <c:showVal val="0"/>
          <c:showCatName val="0"/>
          <c:showSerName val="0"/>
          <c:showPercent val="0"/>
          <c:showBubbleSize val="0"/>
        </c:dLbls>
        <c:smooth val="0"/>
        <c:axId val="283386232"/>
        <c:axId val="283391688"/>
      </c:lineChart>
      <c:catAx>
        <c:axId val="283386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en-US"/>
          </a:p>
        </c:txPr>
        <c:crossAx val="283391688"/>
        <c:crosses val="autoZero"/>
        <c:auto val="1"/>
        <c:lblAlgn val="ctr"/>
        <c:lblOffset val="100"/>
        <c:noMultiLvlLbl val="0"/>
      </c:catAx>
      <c:valAx>
        <c:axId val="2833916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en-US"/>
          </a:p>
        </c:txPr>
        <c:crossAx val="283386232"/>
        <c:crossesAt val="1"/>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Challenge5!$C$16</c:f>
              <c:strCache>
                <c:ptCount val="1"/>
                <c:pt idx="0">
                  <c:v>2024</c:v>
                </c:pt>
              </c:strCache>
            </c:strRef>
          </c:tx>
          <c:spPr>
            <a:ln w="28575" cap="rnd">
              <a:solidFill>
                <a:schemeClr val="accent1"/>
              </a:solidFill>
              <a:round/>
            </a:ln>
            <a:effectLst/>
          </c:spPr>
          <c:marker>
            <c:symbol val="none"/>
          </c:marker>
          <c:cat>
            <c:strRef>
              <c:f>Challenge5!$B$17:$B$28</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Challenge5!$C$17:$C$28</c:f>
              <c:numCache>
                <c:formatCode>#,##0</c:formatCode>
                <c:ptCount val="12"/>
                <c:pt idx="0">
                  <c:v>14249</c:v>
                </c:pt>
                <c:pt idx="1">
                  <c:v>13888</c:v>
                </c:pt>
                <c:pt idx="2">
                  <c:v>12706</c:v>
                </c:pt>
              </c:numCache>
            </c:numRef>
          </c:val>
          <c:smooth val="0"/>
          <c:extLst>
            <c:ext xmlns:c16="http://schemas.microsoft.com/office/drawing/2014/chart" uri="{C3380CC4-5D6E-409C-BE32-E72D297353CC}">
              <c16:uniqueId val="{00000000-7AFE-438E-876A-C15D033A8BEE}"/>
            </c:ext>
          </c:extLst>
        </c:ser>
        <c:ser>
          <c:idx val="1"/>
          <c:order val="1"/>
          <c:tx>
            <c:strRef>
              <c:f>Challenge5!$D$16</c:f>
              <c:strCache>
                <c:ptCount val="1"/>
                <c:pt idx="0">
                  <c:v>2023</c:v>
                </c:pt>
              </c:strCache>
            </c:strRef>
          </c:tx>
          <c:spPr>
            <a:ln w="28575" cap="rnd">
              <a:solidFill>
                <a:schemeClr val="accent2"/>
              </a:solidFill>
              <a:round/>
            </a:ln>
            <a:effectLst/>
          </c:spPr>
          <c:marker>
            <c:symbol val="none"/>
          </c:marker>
          <c:cat>
            <c:strRef>
              <c:f>Challenge5!$B$17:$B$28</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Challenge5!$D$17:$D$28</c:f>
              <c:numCache>
                <c:formatCode>#,##0</c:formatCode>
                <c:ptCount val="12"/>
                <c:pt idx="0">
                  <c:v>11798</c:v>
                </c:pt>
                <c:pt idx="1">
                  <c:v>11895</c:v>
                </c:pt>
                <c:pt idx="2">
                  <c:v>13509</c:v>
                </c:pt>
                <c:pt idx="3">
                  <c:v>10994</c:v>
                </c:pt>
                <c:pt idx="4">
                  <c:v>12435</c:v>
                </c:pt>
                <c:pt idx="5">
                  <c:v>13569</c:v>
                </c:pt>
                <c:pt idx="6">
                  <c:v>13581</c:v>
                </c:pt>
                <c:pt idx="7">
                  <c:v>13659</c:v>
                </c:pt>
                <c:pt idx="8">
                  <c:v>13123</c:v>
                </c:pt>
                <c:pt idx="9">
                  <c:v>13917</c:v>
                </c:pt>
                <c:pt idx="10">
                  <c:v>13831</c:v>
                </c:pt>
                <c:pt idx="11">
                  <c:v>8681</c:v>
                </c:pt>
              </c:numCache>
            </c:numRef>
          </c:val>
          <c:smooth val="0"/>
          <c:extLst>
            <c:ext xmlns:c16="http://schemas.microsoft.com/office/drawing/2014/chart" uri="{C3380CC4-5D6E-409C-BE32-E72D297353CC}">
              <c16:uniqueId val="{00000001-7AFE-438E-876A-C15D033A8BEE}"/>
            </c:ext>
          </c:extLst>
        </c:ser>
        <c:ser>
          <c:idx val="2"/>
          <c:order val="2"/>
          <c:tx>
            <c:strRef>
              <c:f>Challenge5!$E$16</c:f>
              <c:strCache>
                <c:ptCount val="1"/>
                <c:pt idx="0">
                  <c:v>2022</c:v>
                </c:pt>
              </c:strCache>
            </c:strRef>
          </c:tx>
          <c:spPr>
            <a:ln w="28575" cap="rnd">
              <a:solidFill>
                <a:schemeClr val="accent3"/>
              </a:solidFill>
              <a:round/>
            </a:ln>
            <a:effectLst/>
          </c:spPr>
          <c:marker>
            <c:symbol val="none"/>
          </c:marker>
          <c:cat>
            <c:strRef>
              <c:f>Challenge5!$B$17:$B$28</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Challenge5!$E$17:$E$28</c:f>
              <c:numCache>
                <c:formatCode>#,##0</c:formatCode>
                <c:ptCount val="12"/>
                <c:pt idx="0">
                  <c:v>12267</c:v>
                </c:pt>
                <c:pt idx="1">
                  <c:v>12688</c:v>
                </c:pt>
                <c:pt idx="2">
                  <c:v>13036</c:v>
                </c:pt>
                <c:pt idx="3">
                  <c:v>10546</c:v>
                </c:pt>
                <c:pt idx="4">
                  <c:v>11838</c:v>
                </c:pt>
                <c:pt idx="5">
                  <c:v>11387</c:v>
                </c:pt>
                <c:pt idx="6">
                  <c:v>11663</c:v>
                </c:pt>
                <c:pt idx="7">
                  <c:v>12097</c:v>
                </c:pt>
                <c:pt idx="8">
                  <c:v>11108</c:v>
                </c:pt>
                <c:pt idx="9">
                  <c:v>12264</c:v>
                </c:pt>
                <c:pt idx="10">
                  <c:v>11671</c:v>
                </c:pt>
                <c:pt idx="11">
                  <c:v>7189</c:v>
                </c:pt>
              </c:numCache>
            </c:numRef>
          </c:val>
          <c:smooth val="0"/>
          <c:extLst>
            <c:ext xmlns:c16="http://schemas.microsoft.com/office/drawing/2014/chart" uri="{C3380CC4-5D6E-409C-BE32-E72D297353CC}">
              <c16:uniqueId val="{00000002-7AFE-438E-876A-C15D033A8BEE}"/>
            </c:ext>
          </c:extLst>
        </c:ser>
        <c:dLbls>
          <c:showLegendKey val="0"/>
          <c:showVal val="0"/>
          <c:showCatName val="0"/>
          <c:showSerName val="0"/>
          <c:showPercent val="0"/>
          <c:showBubbleSize val="0"/>
        </c:dLbls>
        <c:smooth val="0"/>
        <c:axId val="1033809984"/>
        <c:axId val="1033800864"/>
      </c:lineChart>
      <c:catAx>
        <c:axId val="10338099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33800864"/>
        <c:crosses val="autoZero"/>
        <c:auto val="1"/>
        <c:lblAlgn val="ctr"/>
        <c:lblOffset val="100"/>
        <c:noMultiLvlLbl val="0"/>
      </c:catAx>
      <c:valAx>
        <c:axId val="10338008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338099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Challenge9!$C$15</c:f>
              <c:strCache>
                <c:ptCount val="1"/>
                <c:pt idx="0">
                  <c:v>Using</c:v>
                </c:pt>
              </c:strCache>
            </c:strRef>
          </c:tx>
          <c:spPr>
            <a:solidFill>
              <a:srgbClr val="002A42"/>
            </a:solidFill>
            <a:ln>
              <a:solidFill>
                <a:srgbClr val="002A42"/>
              </a:solidFill>
            </a:ln>
            <a:effectLst/>
          </c:spPr>
          <c:invertIfNegative val="0"/>
          <c:cat>
            <c:strRef>
              <c:f>Challenge9!$B$16:$B$28</c:f>
              <c:strCache>
                <c:ptCount val="13"/>
                <c:pt idx="0">
                  <c:v>Video conferencing</c:v>
                </c:pt>
                <c:pt idx="1">
                  <c:v>Cyber security measures</c:v>
                </c:pt>
                <c:pt idx="2">
                  <c:v>Cloud-based solutions</c:v>
                </c:pt>
                <c:pt idx="3">
                  <c:v>Electronic signatures</c:v>
                </c:pt>
                <c:pt idx="4">
                  <c:v>ID checking tools</c:v>
                </c:pt>
                <c:pt idx="5">
                  <c:v>Website with interactive features</c:v>
                </c:pt>
                <c:pt idx="6">
                  <c:v>Live chat or virtual assistant</c:v>
                </c:pt>
                <c:pt idx="7">
                  <c:v>Custom-built smart app</c:v>
                </c:pt>
                <c:pt idx="8">
                  <c:v>ADA</c:v>
                </c:pt>
                <c:pt idx="9">
                  <c:v>TAR</c:v>
                </c:pt>
                <c:pt idx="10">
                  <c:v>Predictive technology</c:v>
                </c:pt>
                <c:pt idx="11">
                  <c:v>RPA</c:v>
                </c:pt>
                <c:pt idx="12">
                  <c:v>Blockchain or DLT</c:v>
                </c:pt>
              </c:strCache>
            </c:strRef>
          </c:cat>
          <c:val>
            <c:numRef>
              <c:f>Challenge9!$C$16:$C$28</c:f>
              <c:numCache>
                <c:formatCode>0%</c:formatCode>
                <c:ptCount val="13"/>
                <c:pt idx="0">
                  <c:v>0.8</c:v>
                </c:pt>
                <c:pt idx="1">
                  <c:v>0.71</c:v>
                </c:pt>
                <c:pt idx="2">
                  <c:v>0.54</c:v>
                </c:pt>
                <c:pt idx="3">
                  <c:v>0.49</c:v>
                </c:pt>
                <c:pt idx="4">
                  <c:v>0.46</c:v>
                </c:pt>
                <c:pt idx="5">
                  <c:v>0.27</c:v>
                </c:pt>
                <c:pt idx="6">
                  <c:v>0.23</c:v>
                </c:pt>
                <c:pt idx="7">
                  <c:v>0.14000000000000001</c:v>
                </c:pt>
                <c:pt idx="8">
                  <c:v>0.14000000000000001</c:v>
                </c:pt>
                <c:pt idx="9">
                  <c:v>0.05</c:v>
                </c:pt>
                <c:pt idx="10">
                  <c:v>0.03</c:v>
                </c:pt>
                <c:pt idx="11">
                  <c:v>0.03</c:v>
                </c:pt>
                <c:pt idx="12">
                  <c:v>0.03</c:v>
                </c:pt>
              </c:numCache>
            </c:numRef>
          </c:val>
          <c:extLst>
            <c:ext xmlns:c16="http://schemas.microsoft.com/office/drawing/2014/chart" uri="{C3380CC4-5D6E-409C-BE32-E72D297353CC}">
              <c16:uniqueId val="{00000000-C9AC-43A5-B0DF-D96AABB15669}"/>
            </c:ext>
          </c:extLst>
        </c:ser>
        <c:ser>
          <c:idx val="1"/>
          <c:order val="1"/>
          <c:tx>
            <c:strRef>
              <c:f>Challenge9!$D$15</c:f>
              <c:strCache>
                <c:ptCount val="1"/>
                <c:pt idx="0">
                  <c:v>Plan to use in the next 3 years</c:v>
                </c:pt>
              </c:strCache>
            </c:strRef>
          </c:tx>
          <c:spPr>
            <a:solidFill>
              <a:srgbClr val="77216F"/>
            </a:solidFill>
            <a:ln>
              <a:noFill/>
            </a:ln>
            <a:effectLst/>
          </c:spPr>
          <c:invertIfNegative val="0"/>
          <c:cat>
            <c:strRef>
              <c:f>Challenge9!$B$16:$B$28</c:f>
              <c:strCache>
                <c:ptCount val="13"/>
                <c:pt idx="0">
                  <c:v>Video conferencing</c:v>
                </c:pt>
                <c:pt idx="1">
                  <c:v>Cyber security measures</c:v>
                </c:pt>
                <c:pt idx="2">
                  <c:v>Cloud-based solutions</c:v>
                </c:pt>
                <c:pt idx="3">
                  <c:v>Electronic signatures</c:v>
                </c:pt>
                <c:pt idx="4">
                  <c:v>ID checking tools</c:v>
                </c:pt>
                <c:pt idx="5">
                  <c:v>Website with interactive features</c:v>
                </c:pt>
                <c:pt idx="6">
                  <c:v>Live chat or virtual assistant</c:v>
                </c:pt>
                <c:pt idx="7">
                  <c:v>Custom-built smart app</c:v>
                </c:pt>
                <c:pt idx="8">
                  <c:v>ADA</c:v>
                </c:pt>
                <c:pt idx="9">
                  <c:v>TAR</c:v>
                </c:pt>
                <c:pt idx="10">
                  <c:v>Predictive technology</c:v>
                </c:pt>
                <c:pt idx="11">
                  <c:v>RPA</c:v>
                </c:pt>
                <c:pt idx="12">
                  <c:v>Blockchain or DLT</c:v>
                </c:pt>
              </c:strCache>
            </c:strRef>
          </c:cat>
          <c:val>
            <c:numRef>
              <c:f>Challenge9!$D$16:$D$28</c:f>
              <c:numCache>
                <c:formatCode>0%</c:formatCode>
                <c:ptCount val="13"/>
                <c:pt idx="0">
                  <c:v>0.04</c:v>
                </c:pt>
                <c:pt idx="1">
                  <c:v>0.13</c:v>
                </c:pt>
                <c:pt idx="2">
                  <c:v>0.16</c:v>
                </c:pt>
                <c:pt idx="3">
                  <c:v>0.19</c:v>
                </c:pt>
                <c:pt idx="4">
                  <c:v>0.15</c:v>
                </c:pt>
                <c:pt idx="5">
                  <c:v>0.19</c:v>
                </c:pt>
                <c:pt idx="6">
                  <c:v>0.18</c:v>
                </c:pt>
                <c:pt idx="7">
                  <c:v>0.16</c:v>
                </c:pt>
                <c:pt idx="8">
                  <c:v>0.15</c:v>
                </c:pt>
                <c:pt idx="9">
                  <c:v>0.14000000000000001</c:v>
                </c:pt>
                <c:pt idx="10">
                  <c:v>0.15</c:v>
                </c:pt>
                <c:pt idx="11">
                  <c:v>0.13</c:v>
                </c:pt>
                <c:pt idx="12">
                  <c:v>0.12</c:v>
                </c:pt>
              </c:numCache>
            </c:numRef>
          </c:val>
          <c:extLst>
            <c:ext xmlns:c16="http://schemas.microsoft.com/office/drawing/2014/chart" uri="{C3380CC4-5D6E-409C-BE32-E72D297353CC}">
              <c16:uniqueId val="{00000001-C9AC-43A5-B0DF-D96AABB15669}"/>
            </c:ext>
          </c:extLst>
        </c:ser>
        <c:ser>
          <c:idx val="2"/>
          <c:order val="2"/>
          <c:tx>
            <c:strRef>
              <c:f>Challenge9!$E$15</c:f>
              <c:strCache>
                <c:ptCount val="1"/>
                <c:pt idx="0">
                  <c:v>No plans and not using</c:v>
                </c:pt>
              </c:strCache>
            </c:strRef>
          </c:tx>
          <c:spPr>
            <a:solidFill>
              <a:srgbClr val="8F8F8C"/>
            </a:solidFill>
            <a:ln>
              <a:noFill/>
            </a:ln>
            <a:effectLst/>
          </c:spPr>
          <c:invertIfNegative val="0"/>
          <c:cat>
            <c:strRef>
              <c:f>Challenge9!$B$16:$B$28</c:f>
              <c:strCache>
                <c:ptCount val="13"/>
                <c:pt idx="0">
                  <c:v>Video conferencing</c:v>
                </c:pt>
                <c:pt idx="1">
                  <c:v>Cyber security measures</c:v>
                </c:pt>
                <c:pt idx="2">
                  <c:v>Cloud-based solutions</c:v>
                </c:pt>
                <c:pt idx="3">
                  <c:v>Electronic signatures</c:v>
                </c:pt>
                <c:pt idx="4">
                  <c:v>ID checking tools</c:v>
                </c:pt>
                <c:pt idx="5">
                  <c:v>Website with interactive features</c:v>
                </c:pt>
                <c:pt idx="6">
                  <c:v>Live chat or virtual assistant</c:v>
                </c:pt>
                <c:pt idx="7">
                  <c:v>Custom-built smart app</c:v>
                </c:pt>
                <c:pt idx="8">
                  <c:v>ADA</c:v>
                </c:pt>
                <c:pt idx="9">
                  <c:v>TAR</c:v>
                </c:pt>
                <c:pt idx="10">
                  <c:v>Predictive technology</c:v>
                </c:pt>
                <c:pt idx="11">
                  <c:v>RPA</c:v>
                </c:pt>
                <c:pt idx="12">
                  <c:v>Blockchain or DLT</c:v>
                </c:pt>
              </c:strCache>
            </c:strRef>
          </c:cat>
          <c:val>
            <c:numRef>
              <c:f>Challenge9!$E$16:$E$28</c:f>
              <c:numCache>
                <c:formatCode>0%</c:formatCode>
                <c:ptCount val="13"/>
                <c:pt idx="0">
                  <c:v>0.15</c:v>
                </c:pt>
                <c:pt idx="1">
                  <c:v>0.14000000000000001</c:v>
                </c:pt>
                <c:pt idx="2">
                  <c:v>0.27</c:v>
                </c:pt>
                <c:pt idx="3">
                  <c:v>0.31</c:v>
                </c:pt>
                <c:pt idx="4">
                  <c:v>0.38</c:v>
                </c:pt>
                <c:pt idx="5">
                  <c:v>0.5</c:v>
                </c:pt>
                <c:pt idx="6">
                  <c:v>0.56000000000000005</c:v>
                </c:pt>
                <c:pt idx="7">
                  <c:v>0.67</c:v>
                </c:pt>
                <c:pt idx="8">
                  <c:v>0.63</c:v>
                </c:pt>
                <c:pt idx="9">
                  <c:v>0.7</c:v>
                </c:pt>
                <c:pt idx="10">
                  <c:v>0.76</c:v>
                </c:pt>
                <c:pt idx="11">
                  <c:v>0.78</c:v>
                </c:pt>
                <c:pt idx="12">
                  <c:v>0.78</c:v>
                </c:pt>
              </c:numCache>
            </c:numRef>
          </c:val>
          <c:extLst>
            <c:ext xmlns:c16="http://schemas.microsoft.com/office/drawing/2014/chart" uri="{C3380CC4-5D6E-409C-BE32-E72D297353CC}">
              <c16:uniqueId val="{00000002-C9AC-43A5-B0DF-D96AABB15669}"/>
            </c:ext>
          </c:extLst>
        </c:ser>
        <c:ser>
          <c:idx val="3"/>
          <c:order val="3"/>
          <c:tx>
            <c:strRef>
              <c:f>Challenge9!$F$15</c:f>
              <c:strCache>
                <c:ptCount val="1"/>
                <c:pt idx="0">
                  <c:v>Unsure</c:v>
                </c:pt>
              </c:strCache>
            </c:strRef>
          </c:tx>
          <c:spPr>
            <a:solidFill>
              <a:srgbClr val="C1BB00"/>
            </a:solidFill>
            <a:ln>
              <a:noFill/>
            </a:ln>
            <a:effectLst/>
          </c:spPr>
          <c:invertIfNegative val="0"/>
          <c:cat>
            <c:strRef>
              <c:f>Challenge9!$B$16:$B$28</c:f>
              <c:strCache>
                <c:ptCount val="13"/>
                <c:pt idx="0">
                  <c:v>Video conferencing</c:v>
                </c:pt>
                <c:pt idx="1">
                  <c:v>Cyber security measures</c:v>
                </c:pt>
                <c:pt idx="2">
                  <c:v>Cloud-based solutions</c:v>
                </c:pt>
                <c:pt idx="3">
                  <c:v>Electronic signatures</c:v>
                </c:pt>
                <c:pt idx="4">
                  <c:v>ID checking tools</c:v>
                </c:pt>
                <c:pt idx="5">
                  <c:v>Website with interactive features</c:v>
                </c:pt>
                <c:pt idx="6">
                  <c:v>Live chat or virtual assistant</c:v>
                </c:pt>
                <c:pt idx="7">
                  <c:v>Custom-built smart app</c:v>
                </c:pt>
                <c:pt idx="8">
                  <c:v>ADA</c:v>
                </c:pt>
                <c:pt idx="9">
                  <c:v>TAR</c:v>
                </c:pt>
                <c:pt idx="10">
                  <c:v>Predictive technology</c:v>
                </c:pt>
                <c:pt idx="11">
                  <c:v>RPA</c:v>
                </c:pt>
                <c:pt idx="12">
                  <c:v>Blockchain or DLT</c:v>
                </c:pt>
              </c:strCache>
            </c:strRef>
          </c:cat>
          <c:val>
            <c:numRef>
              <c:f>Challenge9!$F$16:$F$28</c:f>
              <c:numCache>
                <c:formatCode>0%</c:formatCode>
                <c:ptCount val="13"/>
                <c:pt idx="0">
                  <c:v>0.01</c:v>
                </c:pt>
                <c:pt idx="1">
                  <c:v>0.02</c:v>
                </c:pt>
                <c:pt idx="2">
                  <c:v>0.03</c:v>
                </c:pt>
                <c:pt idx="3">
                  <c:v>0.01</c:v>
                </c:pt>
                <c:pt idx="4">
                  <c:v>0.01</c:v>
                </c:pt>
                <c:pt idx="5">
                  <c:v>0.04</c:v>
                </c:pt>
                <c:pt idx="6">
                  <c:v>0.03</c:v>
                </c:pt>
                <c:pt idx="7">
                  <c:v>0.03</c:v>
                </c:pt>
                <c:pt idx="8">
                  <c:v>0.08</c:v>
                </c:pt>
                <c:pt idx="9">
                  <c:v>0.11</c:v>
                </c:pt>
                <c:pt idx="10">
                  <c:v>0.06</c:v>
                </c:pt>
                <c:pt idx="11">
                  <c:v>0.06</c:v>
                </c:pt>
                <c:pt idx="12">
                  <c:v>7.0000000000000007E-2</c:v>
                </c:pt>
              </c:numCache>
            </c:numRef>
          </c:val>
          <c:extLst>
            <c:ext xmlns:c16="http://schemas.microsoft.com/office/drawing/2014/chart" uri="{C3380CC4-5D6E-409C-BE32-E72D297353CC}">
              <c16:uniqueId val="{00000003-C9AC-43A5-B0DF-D96AABB15669}"/>
            </c:ext>
          </c:extLst>
        </c:ser>
        <c:dLbls>
          <c:showLegendKey val="0"/>
          <c:showVal val="0"/>
          <c:showCatName val="0"/>
          <c:showSerName val="0"/>
          <c:showPercent val="0"/>
          <c:showBubbleSize val="0"/>
        </c:dLbls>
        <c:gapWidth val="150"/>
        <c:overlap val="100"/>
        <c:axId val="493275728"/>
        <c:axId val="493276056"/>
      </c:barChart>
      <c:catAx>
        <c:axId val="4932757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3276056"/>
        <c:crosses val="autoZero"/>
        <c:auto val="1"/>
        <c:lblAlgn val="ctr"/>
        <c:lblOffset val="100"/>
        <c:noMultiLvlLbl val="0"/>
      </c:catAx>
      <c:valAx>
        <c:axId val="493276056"/>
        <c:scaling>
          <c:orientation val="minMax"/>
          <c:max val="1"/>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32757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3.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8.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3</xdr:col>
      <xdr:colOff>542924</xdr:colOff>
      <xdr:row>59</xdr:row>
      <xdr:rowOff>168275</xdr:rowOff>
    </xdr:from>
    <xdr:to>
      <xdr:col>10</xdr:col>
      <xdr:colOff>482599</xdr:colOff>
      <xdr:row>69</xdr:row>
      <xdr:rowOff>146050</xdr:rowOff>
    </xdr:to>
    <xdr:graphicFrame macro="">
      <xdr:nvGraphicFramePr>
        <xdr:cNvPr id="4" name="Chart 3">
          <a:extLst>
            <a:ext uri="{FF2B5EF4-FFF2-40B4-BE49-F238E27FC236}">
              <a16:creationId xmlns:a16="http://schemas.microsoft.com/office/drawing/2014/main" id="{DAE2FCFC-4A34-4285-ADFC-1807B14F1D5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657224</xdr:colOff>
      <xdr:row>71</xdr:row>
      <xdr:rowOff>98425</xdr:rowOff>
    </xdr:from>
    <xdr:to>
      <xdr:col>10</xdr:col>
      <xdr:colOff>501649</xdr:colOff>
      <xdr:row>81</xdr:row>
      <xdr:rowOff>25400</xdr:rowOff>
    </xdr:to>
    <xdr:graphicFrame macro="">
      <xdr:nvGraphicFramePr>
        <xdr:cNvPr id="5" name="Chart 4">
          <a:extLst>
            <a:ext uri="{FF2B5EF4-FFF2-40B4-BE49-F238E27FC236}">
              <a16:creationId xmlns:a16="http://schemas.microsoft.com/office/drawing/2014/main" id="{4F194782-7C83-40E1-8502-2704C786B64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542924</xdr:colOff>
      <xdr:row>84</xdr:row>
      <xdr:rowOff>66675</xdr:rowOff>
    </xdr:from>
    <xdr:to>
      <xdr:col>10</xdr:col>
      <xdr:colOff>533399</xdr:colOff>
      <xdr:row>95</xdr:row>
      <xdr:rowOff>82550</xdr:rowOff>
    </xdr:to>
    <xdr:graphicFrame macro="">
      <xdr:nvGraphicFramePr>
        <xdr:cNvPr id="6" name="Chart 5">
          <a:extLst>
            <a:ext uri="{FF2B5EF4-FFF2-40B4-BE49-F238E27FC236}">
              <a16:creationId xmlns:a16="http://schemas.microsoft.com/office/drawing/2014/main" id="{8FE753C8-595B-4879-9462-C98B00DE554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642197</xdr:colOff>
      <xdr:row>90</xdr:row>
      <xdr:rowOff>12276</xdr:rowOff>
    </xdr:from>
    <xdr:to>
      <xdr:col>18</xdr:col>
      <xdr:colOff>542290</xdr:colOff>
      <xdr:row>104</xdr:row>
      <xdr:rowOff>163829</xdr:rowOff>
    </xdr:to>
    <xdr:graphicFrame macro="">
      <xdr:nvGraphicFramePr>
        <xdr:cNvPr id="4" name="Chart 3">
          <a:extLst>
            <a:ext uri="{FF2B5EF4-FFF2-40B4-BE49-F238E27FC236}">
              <a16:creationId xmlns:a16="http://schemas.microsoft.com/office/drawing/2014/main" id="{6494B6B4-0362-4189-83CD-DBFB0E2BBC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12490</xdr:colOff>
      <xdr:row>129</xdr:row>
      <xdr:rowOff>102445</xdr:rowOff>
    </xdr:from>
    <xdr:to>
      <xdr:col>23</xdr:col>
      <xdr:colOff>1</xdr:colOff>
      <xdr:row>149</xdr:row>
      <xdr:rowOff>31749</xdr:rowOff>
    </xdr:to>
    <xdr:graphicFrame macro="">
      <xdr:nvGraphicFramePr>
        <xdr:cNvPr id="3" name="Chart 2">
          <a:extLst>
            <a:ext uri="{FF2B5EF4-FFF2-40B4-BE49-F238E27FC236}">
              <a16:creationId xmlns:a16="http://schemas.microsoft.com/office/drawing/2014/main" id="{3E7CC8DA-8F4D-C8E2-5EE6-A3FA4C71566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962025</xdr:colOff>
      <xdr:row>114</xdr:row>
      <xdr:rowOff>180975</xdr:rowOff>
    </xdr:from>
    <xdr:to>
      <xdr:col>9</xdr:col>
      <xdr:colOff>57150</xdr:colOff>
      <xdr:row>134</xdr:row>
      <xdr:rowOff>9525</xdr:rowOff>
    </xdr:to>
    <xdr:graphicFrame macro="">
      <xdr:nvGraphicFramePr>
        <xdr:cNvPr id="31" name="Chart 1">
          <a:extLst>
            <a:ext uri="{FF2B5EF4-FFF2-40B4-BE49-F238E27FC236}">
              <a16:creationId xmlns:a16="http://schemas.microsoft.com/office/drawing/2014/main" id="{32F888A0-11D7-4980-939B-63AFDE9C47D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75</xdr:row>
      <xdr:rowOff>38100</xdr:rowOff>
    </xdr:from>
    <xdr:to>
      <xdr:col>4</xdr:col>
      <xdr:colOff>628650</xdr:colOff>
      <xdr:row>91</xdr:row>
      <xdr:rowOff>104775</xdr:rowOff>
    </xdr:to>
    <xdr:graphicFrame macro="">
      <xdr:nvGraphicFramePr>
        <xdr:cNvPr id="20" name="Chart 2">
          <a:extLst>
            <a:ext uri="{FF2B5EF4-FFF2-40B4-BE49-F238E27FC236}">
              <a16:creationId xmlns:a16="http://schemas.microsoft.com/office/drawing/2014/main" id="{7BED364B-4F5A-708D-FD1F-328DC7870CCF}"/>
            </a:ext>
            <a:ext uri="{147F2762-F138-4A5C-976F-8EAC2B608ADB}">
              <a16:predDERef xmlns:a16="http://schemas.microsoft.com/office/drawing/2014/main" pred="{32F888A0-11D7-4980-939B-63AFDE9C47D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8</xdr:col>
      <xdr:colOff>159099</xdr:colOff>
      <xdr:row>14</xdr:row>
      <xdr:rowOff>51916</xdr:rowOff>
    </xdr:from>
    <xdr:to>
      <xdr:col>17</xdr:col>
      <xdr:colOff>443801</xdr:colOff>
      <xdr:row>33</xdr:row>
      <xdr:rowOff>175846</xdr:rowOff>
    </xdr:to>
    <xdr:graphicFrame macro="">
      <xdr:nvGraphicFramePr>
        <xdr:cNvPr id="2" name="Chart 1">
          <a:extLst>
            <a:ext uri="{FF2B5EF4-FFF2-40B4-BE49-F238E27FC236}">
              <a16:creationId xmlns:a16="http://schemas.microsoft.com/office/drawing/2014/main" id="{1ED2D83C-D0BC-BBE7-BC24-6598B0DAA62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7</xdr:col>
      <xdr:colOff>25400</xdr:colOff>
      <xdr:row>12</xdr:row>
      <xdr:rowOff>22224</xdr:rowOff>
    </xdr:from>
    <xdr:to>
      <xdr:col>14</xdr:col>
      <xdr:colOff>120650</xdr:colOff>
      <xdr:row>29</xdr:row>
      <xdr:rowOff>28575</xdr:rowOff>
    </xdr:to>
    <xdr:graphicFrame macro="">
      <xdr:nvGraphicFramePr>
        <xdr:cNvPr id="4" name="Chart 1">
          <a:extLst>
            <a:ext uri="{FF2B5EF4-FFF2-40B4-BE49-F238E27FC236}">
              <a16:creationId xmlns:a16="http://schemas.microsoft.com/office/drawing/2014/main" id="{35A2B54C-8ABF-4C5F-A847-342E03CEA7B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199163</xdr:colOff>
      <xdr:row>48</xdr:row>
      <xdr:rowOff>29209</xdr:rowOff>
    </xdr:from>
    <xdr:to>
      <xdr:col>19</xdr:col>
      <xdr:colOff>24765</xdr:colOff>
      <xdr:row>63</xdr:row>
      <xdr:rowOff>39370</xdr:rowOff>
    </xdr:to>
    <xdr:graphicFrame macro="">
      <xdr:nvGraphicFramePr>
        <xdr:cNvPr id="3" name="Chart 2">
          <a:extLst>
            <a:ext uri="{FF2B5EF4-FFF2-40B4-BE49-F238E27FC236}">
              <a16:creationId xmlns:a16="http://schemas.microsoft.com/office/drawing/2014/main" id="{174B0D99-81A8-4B4C-B820-CA30FB0DE84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Tom May" id="{BCE60810-6CFE-47EE-A8F0-EB5417213229}" userId="S::Tom.May@legalservicesboard.org.uk::35aaf5c0-b475-48d1-8059-3516ebd4bce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134" dT="2024-01-23T10:02:27.74" personId="{BCE60810-6CFE-47EE-A8F0-EB5417213229}" id="{D08D4BCC-A938-4062-8F7A-21E5C299537D}">
    <text>Proposed but not yet approved by LSB</text>
  </threadedComment>
  <threadedComment ref="C140" dT="2024-01-22T16:35:34.54" personId="{BCE60810-6CFE-47EE-A8F0-EB5417213229}" id="{CB764C30-B070-40B0-AC9E-12114E00E7E6}">
    <text>£1,735,624 PCF and £1,213,568 OLC Levy</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8" Type="http://schemas.openxmlformats.org/officeDocument/2006/relationships/hyperlink" Target="https://www.legalservicesconsumerpanel.org.uk/what-we-do/research-and-reports" TargetMode="External"/><Relationship Id="rId3" Type="http://schemas.openxmlformats.org/officeDocument/2006/relationships/hyperlink" Target="https://worldjusticeproject.org/rule-of-law-index/country/2021/United%20Kingdom/Civil%20Justice/" TargetMode="External"/><Relationship Id="rId7" Type="http://schemas.openxmlformats.org/officeDocument/2006/relationships/hyperlink" Target="https://worldjusticeproject.org/rule-of-law-index/country/2021/United%20Kingdom/" TargetMode="External"/><Relationship Id="rId2" Type="http://schemas.openxmlformats.org/officeDocument/2006/relationships/hyperlink" Target="https://legalservicesboard.org.uk/online-survey-of-individuals-handling-of-legal-issues-in-england-and-wales-2019" TargetMode="External"/><Relationship Id="rId1" Type="http://schemas.openxmlformats.org/officeDocument/2006/relationships/hyperlink" Target="https://www.ons.gov.uk/businessindustryandtrade/business/businessservices/datasets/uknonfinancialbusinesseconomyannualbusinesssurveysectionsas" TargetMode="External"/><Relationship Id="rId6" Type="http://schemas.openxmlformats.org/officeDocument/2006/relationships/hyperlink" Target="https://public.tableau.com/app/profile/citizensadvice" TargetMode="External"/><Relationship Id="rId5" Type="http://schemas.openxmlformats.org/officeDocument/2006/relationships/hyperlink" Target="https://www.legalservicesconsumerpanel.org.uk/what-we-do/research-and-reports" TargetMode="External"/><Relationship Id="rId4" Type="http://schemas.openxmlformats.org/officeDocument/2006/relationships/hyperlink" Target="https://www.ons.gov.uk/employmentandlabourmarket/peopleinwork/earningsandworkinghours/datasets/annualsurveyofhoursandearningsashegenderpaygaptables" TargetMode="External"/><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hyperlink" Target="https://legalservicesboard.org.uk/2022-practising-fee-applications" TargetMode="External"/><Relationship Id="rId13" Type="http://schemas.openxmlformats.org/officeDocument/2006/relationships/printerSettings" Target="../printerSettings/printerSettings2.bin"/><Relationship Id="rId3" Type="http://schemas.openxmlformats.org/officeDocument/2006/relationships/hyperlink" Target="https://www.lexisnexis.co.uk/bellwether/reports.html" TargetMode="External"/><Relationship Id="rId7" Type="http://schemas.openxmlformats.org/officeDocument/2006/relationships/hyperlink" Target="https://www.ons.gov.uk/economy/nationalaccounts/balanceofpayments/bulletins/unitedkingdombalanceofpaymentsthepinkbook/2023" TargetMode="External"/><Relationship Id="rId12" Type="http://schemas.openxmlformats.org/officeDocument/2006/relationships/hyperlink" Target="https://ipreg.org.uk/about-us/our-finances/core-metrics" TargetMode="External"/><Relationship Id="rId2" Type="http://schemas.openxmlformats.org/officeDocument/2006/relationships/hyperlink" Target="https://www.ons.gov.uk/employmentandlabourmarket/peopleinwork/employmentandemployeetypes/datasets/industry235digitsicbusinessregisterandemploymentsurveybrestable2" TargetMode="External"/><Relationship Id="rId16" Type="http://schemas.microsoft.com/office/2017/10/relationships/threadedComment" Target="../threadedComments/threadedComment1.xml"/><Relationship Id="rId1" Type="http://schemas.openxmlformats.org/officeDocument/2006/relationships/hyperlink" Target="https://www.ons.gov.uk/economy/economicoutputandproductivity/output/datasets/monthlybusinesssurveymbsturnoverofservicesindustries" TargetMode="External"/><Relationship Id="rId6" Type="http://schemas.openxmlformats.org/officeDocument/2006/relationships/hyperlink" Target="https://www.gov.uk/government/collections/monthly-insolvency-statistics" TargetMode="External"/><Relationship Id="rId11" Type="http://schemas.openxmlformats.org/officeDocument/2006/relationships/hyperlink" Target="https://www.icaew.com/-/media/corporate/files/regulations/annual-report-2022/icaew-regulatory-and-conduct-annual-report-2021-22.ashx" TargetMode="External"/><Relationship Id="rId5" Type="http://schemas.openxmlformats.org/officeDocument/2006/relationships/hyperlink" Target="https://www.ons.gov.uk/economy/economicoutputandproductivity/output/datasets/monthlybusinesssurveymbsturnoverofservicesindustries" TargetMode="External"/><Relationship Id="rId15" Type="http://schemas.openxmlformats.org/officeDocument/2006/relationships/comments" Target="../comments1.xml"/><Relationship Id="rId10" Type="http://schemas.openxmlformats.org/officeDocument/2006/relationships/hyperlink" Target="https://www.barstandardsboard.org.uk/for-the-public/search-a-barristers-record/the-entities-register.html" TargetMode="External"/><Relationship Id="rId4" Type="http://schemas.openxmlformats.org/officeDocument/2006/relationships/hyperlink" Target="https://www.judiciary.uk/wp-content/uploads/2022/02/14.50_Commercial_Court_Annual_Report_2020_21_WEB.pdf" TargetMode="External"/><Relationship Id="rId9" Type="http://schemas.openxmlformats.org/officeDocument/2006/relationships/hyperlink" Target="https://www.ons.gov.uk/economy/nationalaccounts/balanceofpayments/datasets/3tradeinservicesthepinkbook2016" TargetMode="External"/><Relationship Id="rId1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8" Type="http://schemas.openxmlformats.org/officeDocument/2006/relationships/hyperlink" Target="https://worldjusticeproject.org/rule-of-law-index/country/2023/United%20Kingdom/Civil%20Justice/" TargetMode="External"/><Relationship Id="rId13" Type="http://schemas.openxmlformats.org/officeDocument/2006/relationships/hyperlink" Target="https://www.bankofengland.co.uk/statistics/insurance-aggregate-annual-data-report" TargetMode="External"/><Relationship Id="rId3" Type="http://schemas.openxmlformats.org/officeDocument/2006/relationships/hyperlink" Target="https://legalservicesboard.org.uk/wp-content/uploads/2020/01/Legal-Needs-of-Individuals-Technical-Report-Final-January-2020.pdf" TargetMode="External"/><Relationship Id="rId7" Type="http://schemas.openxmlformats.org/officeDocument/2006/relationships/hyperlink" Target="https://www.gov.uk/government/collections/legal-aid-statistics" TargetMode="External"/><Relationship Id="rId12" Type="http://schemas.openxmlformats.org/officeDocument/2006/relationships/hyperlink" Target="https://www.gov.uk/government/collections/family-court-statistics-quarterly" TargetMode="External"/><Relationship Id="rId2" Type="http://schemas.openxmlformats.org/officeDocument/2006/relationships/hyperlink" Target="https://legalservicesboard.org.uk/online-survey-of-individuals-handling-of-legal-issues-in-england-and-wales-2019" TargetMode="External"/><Relationship Id="rId1" Type="http://schemas.openxmlformats.org/officeDocument/2006/relationships/hyperlink" Target="https://legalservicesboard.org.uk/online-survey-of-individuals-handling-of-legal-issues-in-england-and-wales-2019" TargetMode="External"/><Relationship Id="rId6" Type="http://schemas.openxmlformats.org/officeDocument/2006/relationships/hyperlink" Target="https://www.fca.org.uk/publication/research/financial-lives-survey-2020.pdf" TargetMode="External"/><Relationship Id="rId11" Type="http://schemas.openxmlformats.org/officeDocument/2006/relationships/hyperlink" Target="https://assets.publishing.service.gov.uk/government/uploads/system/uploads/attachment_data/file/996037/legal-aid-statistics-bulletin-jan-mar-2021.pdf" TargetMode="External"/><Relationship Id="rId5" Type="http://schemas.openxmlformats.org/officeDocument/2006/relationships/hyperlink" Target="https://www.gov.uk/government/collections/legal-aid-statistics" TargetMode="External"/><Relationship Id="rId10" Type="http://schemas.openxmlformats.org/officeDocument/2006/relationships/hyperlink" Target="https://www.gov.uk/government/publications/directory-of-legal-aid-providers" TargetMode="External"/><Relationship Id="rId4" Type="http://schemas.openxmlformats.org/officeDocument/2006/relationships/hyperlink" Target="https://legalservicesboard.org.uk/wp-content/uploads/2020/01/Legal-Needs-of-Individuals-Technical-Report-Final-January-2020.pdf" TargetMode="External"/><Relationship Id="rId9" Type="http://schemas.openxmlformats.org/officeDocument/2006/relationships/hyperlink" Target="https://www.legalservicesconsumerpanel.org.uk/what-we-do/research-and-reports" TargetMode="External"/><Relationship Id="rId1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legalservicesboard.org.uk/online-survey-of-individuals-handling-of-legal-issues-in-england-and-wales-2019" TargetMode="External"/><Relationship Id="rId7" Type="http://schemas.openxmlformats.org/officeDocument/2006/relationships/drawing" Target="../drawings/drawing1.xml"/><Relationship Id="rId2" Type="http://schemas.openxmlformats.org/officeDocument/2006/relationships/hyperlink" Target="https://legalservicesboard.org.uk/online-survey-of-individuals-handling-of-legal-issues-in-england-and-wales-2019" TargetMode="External"/><Relationship Id="rId1" Type="http://schemas.openxmlformats.org/officeDocument/2006/relationships/hyperlink" Target="https://legalservicesboard.org.uk/online-survey-of-individuals-handling-of-legal-issues-in-england-and-wales-2019" TargetMode="External"/><Relationship Id="rId6" Type="http://schemas.openxmlformats.org/officeDocument/2006/relationships/printerSettings" Target="../printerSettings/printerSettings4.bin"/><Relationship Id="rId5" Type="http://schemas.openxmlformats.org/officeDocument/2006/relationships/hyperlink" Target="https://worldjusticeproject.org/rule-of-law-index/country/2021/United%20Kingdom/Civil%20Justice/" TargetMode="External"/><Relationship Id="rId4" Type="http://schemas.openxmlformats.org/officeDocument/2006/relationships/hyperlink" Target="https://legalservicesboard.org.uk/online-survey-of-individuals-handling-of-legal-issues-in-england-and-wales-2019"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https://www.ons.gov.uk/employmentandlabourmarket/peopleinwork/earningsandworkinghours/datasets/annualsurveyofhoursandearningsashegenderpaygaptables"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sra.org.uk/sra/research-publications/first-tier-complaints-2021-22/https:/ipreg.org.uk/about-us/annual-reports" TargetMode="External"/><Relationship Id="rId3" Type="http://schemas.openxmlformats.org/officeDocument/2006/relationships/hyperlink" Target="https://www.legalservicesconsumerpanel.org.uk/what-we-do/research-and-reports" TargetMode="External"/><Relationship Id="rId7" Type="http://schemas.openxmlformats.org/officeDocument/2006/relationships/hyperlink" Target="https://www.legalombudsman.org.uk/media/1ogloa0j/e02766771-legal-ombudsman-ara-2021-22_web-accessible.pdf" TargetMode="External"/><Relationship Id="rId2" Type="http://schemas.openxmlformats.org/officeDocument/2006/relationships/hyperlink" Target="https://www.legalservicesconsumerpanel.org.uk/what-we-do/research-and-reports" TargetMode="External"/><Relationship Id="rId1" Type="http://schemas.openxmlformats.org/officeDocument/2006/relationships/hyperlink" Target="https://www.legalservicesconsumerpanel.org.uk/what-we-do/research-and-reports" TargetMode="External"/><Relationship Id="rId6" Type="http://schemas.openxmlformats.org/officeDocument/2006/relationships/hyperlink" Target="https://www.sra.org.uk/sra/research-publications/client-protection-interventions-and-the-compensation-fund--202021---corporate-report/" TargetMode="External"/><Relationship Id="rId5" Type="http://schemas.openxmlformats.org/officeDocument/2006/relationships/hyperlink" Target="https://www.sra.org.uk/sra/research-publications/topic/about-the-sra/" TargetMode="External"/><Relationship Id="rId10" Type="http://schemas.openxmlformats.org/officeDocument/2006/relationships/drawing" Target="../drawings/drawing3.xml"/><Relationship Id="rId4" Type="http://schemas.openxmlformats.org/officeDocument/2006/relationships/hyperlink" Target="https://assets.publishing.service.gov.uk/media/64773cd55f7bb700127fa24a/Royal_Courts_of_Justice_Annual_Tables-_2022.ods" TargetMode="External"/><Relationship Id="rId9"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public.tableau.com/app/profile/citizensadvice"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gov.uk/government/collections/hmcts-management-information" TargetMode="External"/><Relationship Id="rId2" Type="http://schemas.openxmlformats.org/officeDocument/2006/relationships/hyperlink" Target="https://worldjusticeproject.org/rule-of-law-index/country/2021/United%20Kingdom/" TargetMode="External"/><Relationship Id="rId1" Type="http://schemas.openxmlformats.org/officeDocument/2006/relationships/hyperlink" Target="https://www.weforum.org/reports/the-global-competitiveness-report-2020" TargetMode="External"/><Relationship Id="rId5" Type="http://schemas.openxmlformats.org/officeDocument/2006/relationships/printerSettings" Target="../printerSettings/printerSettings7.bin"/><Relationship Id="rId4" Type="http://schemas.openxmlformats.org/officeDocument/2006/relationships/hyperlink" Target="https://www.judiciary.uk/guidance-and-resources/judicial-attitude-survey-2022/"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legalservicesconsumerpanel.org.uk/what-we-do/research-and-reports" TargetMode="External"/><Relationship Id="rId2" Type="http://schemas.openxmlformats.org/officeDocument/2006/relationships/hyperlink" Target="https://www.legalservicesconsumerpanel.org.uk/what-we-do/research-and-reports" TargetMode="External"/><Relationship Id="rId1" Type="http://schemas.openxmlformats.org/officeDocument/2006/relationships/hyperlink" Target="https://www.legalservicesconsumerpanel.org.uk/what-we-do/research-and-repor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844FF-2AE7-4AB6-A672-85F972A222AB}">
  <dimension ref="A1:A5"/>
  <sheetViews>
    <sheetView workbookViewId="0">
      <selection activeCell="D12" sqref="D12"/>
    </sheetView>
  </sheetViews>
  <sheetFormatPr defaultRowHeight="14.45"/>
  <sheetData>
    <row r="1" spans="1:1">
      <c r="A1" s="8" t="s">
        <v>0</v>
      </c>
    </row>
    <row r="2" spans="1:1">
      <c r="A2" t="s">
        <v>1</v>
      </c>
    </row>
    <row r="4" spans="1:1">
      <c r="A4" t="s">
        <v>2</v>
      </c>
    </row>
    <row r="5" spans="1:1">
      <c r="A5" t="s">
        <v>3</v>
      </c>
    </row>
  </sheetData>
  <pageMargins left="0.7" right="0.7" top="0.75" bottom="0.75" header="0.3" footer="0.3"/>
  <pageSetup paperSize="9"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3B18A-A07A-4069-ACAA-A69DCD85666F}">
  <dimension ref="A1:L9"/>
  <sheetViews>
    <sheetView workbookViewId="0"/>
  </sheetViews>
  <sheetFormatPr defaultRowHeight="14.45"/>
  <cols>
    <col min="2" max="2" width="43.28515625" customWidth="1"/>
    <col min="3" max="3" width="15.7109375" bestFit="1" customWidth="1"/>
    <col min="4" max="4" width="10.5703125" customWidth="1"/>
    <col min="5" max="5" width="23.7109375" bestFit="1" customWidth="1"/>
    <col min="6" max="6" width="10" customWidth="1"/>
    <col min="7" max="8" width="15.7109375" customWidth="1"/>
  </cols>
  <sheetData>
    <row r="1" spans="1:12">
      <c r="A1" s="8" t="s">
        <v>688</v>
      </c>
    </row>
    <row r="3" spans="1:12" ht="15" thickBot="1"/>
    <row r="4" spans="1:12" ht="29.45" thickBot="1">
      <c r="A4" s="5" t="s">
        <v>5</v>
      </c>
      <c r="B4" s="5" t="s">
        <v>6</v>
      </c>
      <c r="C4" s="5" t="s">
        <v>7</v>
      </c>
      <c r="D4" s="1" t="s">
        <v>8</v>
      </c>
      <c r="E4" s="5" t="s">
        <v>9</v>
      </c>
      <c r="F4" s="5" t="s">
        <v>9</v>
      </c>
      <c r="G4" s="5" t="s">
        <v>10</v>
      </c>
      <c r="H4" s="5" t="s">
        <v>11</v>
      </c>
      <c r="I4" s="5" t="s">
        <v>12</v>
      </c>
      <c r="J4" s="5" t="s">
        <v>13</v>
      </c>
      <c r="K4" s="5" t="s">
        <v>14</v>
      </c>
      <c r="L4" s="5" t="s">
        <v>15</v>
      </c>
    </row>
    <row r="5" spans="1:12" ht="15" thickBot="1">
      <c r="A5" s="26">
        <v>62</v>
      </c>
      <c r="B5" s="4" t="s">
        <v>689</v>
      </c>
      <c r="C5" s="4" t="s">
        <v>685</v>
      </c>
      <c r="D5" s="4" t="s">
        <v>331</v>
      </c>
      <c r="E5" s="34">
        <v>0.21</v>
      </c>
      <c r="F5" s="6">
        <v>2022</v>
      </c>
      <c r="G5" s="34">
        <v>0.26</v>
      </c>
      <c r="H5" s="6">
        <v>2018</v>
      </c>
      <c r="I5" s="39" t="s">
        <v>84</v>
      </c>
      <c r="J5" s="6">
        <v>2026</v>
      </c>
      <c r="K5" s="29"/>
      <c r="L5" s="4"/>
    </row>
    <row r="6" spans="1:12" ht="15" thickBot="1">
      <c r="A6" s="26">
        <v>63</v>
      </c>
      <c r="B6" s="4" t="s">
        <v>690</v>
      </c>
      <c r="C6" s="4" t="s">
        <v>685</v>
      </c>
      <c r="D6" s="4" t="s">
        <v>331</v>
      </c>
      <c r="E6" s="34">
        <v>0.03</v>
      </c>
      <c r="F6" s="6">
        <v>2022</v>
      </c>
      <c r="G6" s="34">
        <v>7.0000000000000007E-2</v>
      </c>
      <c r="H6" s="6">
        <v>2018</v>
      </c>
      <c r="I6" s="35" t="s">
        <v>691</v>
      </c>
      <c r="J6" s="6">
        <v>2026</v>
      </c>
      <c r="K6" s="29"/>
      <c r="L6" s="4"/>
    </row>
    <row r="7" spans="1:12" ht="15" thickBot="1">
      <c r="A7" s="26">
        <v>64</v>
      </c>
      <c r="B7" s="4" t="s">
        <v>692</v>
      </c>
      <c r="C7" s="4" t="s">
        <v>685</v>
      </c>
      <c r="D7" s="4" t="s">
        <v>331</v>
      </c>
      <c r="E7" s="34">
        <v>0.34</v>
      </c>
      <c r="F7" s="6">
        <v>2022</v>
      </c>
      <c r="G7" s="34">
        <v>0.43</v>
      </c>
      <c r="H7" s="6">
        <v>2018</v>
      </c>
      <c r="I7" s="35" t="s">
        <v>693</v>
      </c>
      <c r="J7" s="6">
        <v>2026</v>
      </c>
      <c r="K7" s="72"/>
      <c r="L7" s="66" t="s">
        <v>694</v>
      </c>
    </row>
    <row r="8" spans="1:12" ht="29.45" thickBot="1">
      <c r="A8" s="26">
        <v>65</v>
      </c>
      <c r="B8" s="7" t="s">
        <v>695</v>
      </c>
      <c r="C8" s="6" t="s">
        <v>685</v>
      </c>
      <c r="D8" s="6" t="s">
        <v>331</v>
      </c>
      <c r="E8" s="34">
        <v>0.91</v>
      </c>
      <c r="F8" s="6">
        <v>2022</v>
      </c>
      <c r="G8" s="34">
        <v>0.89</v>
      </c>
      <c r="H8" s="6">
        <v>2018</v>
      </c>
      <c r="I8" s="35" t="s">
        <v>317</v>
      </c>
      <c r="J8" s="81">
        <v>2026</v>
      </c>
      <c r="K8" s="75"/>
      <c r="L8" s="26"/>
    </row>
    <row r="9" spans="1:12" s="9" customFormat="1"/>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44C94-7575-46BD-BF24-66D03C1494F2}">
  <dimension ref="A1:J69"/>
  <sheetViews>
    <sheetView workbookViewId="0">
      <selection activeCell="Q19" sqref="Q19"/>
    </sheetView>
  </sheetViews>
  <sheetFormatPr defaultRowHeight="14.45"/>
  <cols>
    <col min="2" max="2" width="43.5703125" customWidth="1"/>
    <col min="3" max="3" width="15.7109375" bestFit="1" customWidth="1"/>
    <col min="5" max="5" width="10.7109375" customWidth="1"/>
    <col min="10" max="10" width="11.7109375" customWidth="1"/>
  </cols>
  <sheetData>
    <row r="1" spans="1:10">
      <c r="A1" s="8" t="s">
        <v>696</v>
      </c>
    </row>
    <row r="3" spans="1:10" ht="15" thickBot="1"/>
    <row r="4" spans="1:10" ht="29.45" thickBot="1">
      <c r="A4" s="5" t="s">
        <v>5</v>
      </c>
      <c r="B4" s="5" t="s">
        <v>6</v>
      </c>
      <c r="C4" s="5" t="s">
        <v>7</v>
      </c>
      <c r="D4" s="1" t="s">
        <v>8</v>
      </c>
      <c r="E4" s="5" t="s">
        <v>9</v>
      </c>
      <c r="F4" s="5" t="s">
        <v>9</v>
      </c>
      <c r="G4" s="5" t="s">
        <v>10</v>
      </c>
      <c r="H4" s="5" t="s">
        <v>11</v>
      </c>
      <c r="I4" s="5" t="s">
        <v>14</v>
      </c>
      <c r="J4" s="5" t="s">
        <v>15</v>
      </c>
    </row>
    <row r="5" spans="1:10" ht="25.9" customHeight="1" thickBot="1">
      <c r="A5" s="26">
        <v>66</v>
      </c>
      <c r="B5" s="7" t="s">
        <v>697</v>
      </c>
      <c r="C5" s="7" t="s">
        <v>685</v>
      </c>
      <c r="D5" s="33" t="s">
        <v>331</v>
      </c>
      <c r="E5" s="34" t="s">
        <v>426</v>
      </c>
      <c r="F5" s="6" t="s">
        <v>273</v>
      </c>
      <c r="G5" s="34" t="s">
        <v>273</v>
      </c>
      <c r="H5" s="6" t="s">
        <v>273</v>
      </c>
      <c r="I5" s="35" t="s">
        <v>273</v>
      </c>
      <c r="J5" s="4"/>
    </row>
    <row r="6" spans="1:10" ht="29.45" thickBot="1">
      <c r="A6" s="26">
        <v>67</v>
      </c>
      <c r="B6" s="99" t="s">
        <v>698</v>
      </c>
      <c r="C6" s="6" t="s">
        <v>685</v>
      </c>
      <c r="D6" s="33" t="s">
        <v>331</v>
      </c>
      <c r="E6" s="34">
        <v>0.57999999999999996</v>
      </c>
      <c r="F6" s="6">
        <v>2022</v>
      </c>
      <c r="G6" s="34" t="s">
        <v>273</v>
      </c>
      <c r="H6" s="6" t="s">
        <v>273</v>
      </c>
      <c r="I6" s="35" t="s">
        <v>273</v>
      </c>
      <c r="J6" s="6">
        <v>2026</v>
      </c>
    </row>
    <row r="7" spans="1:10" ht="29.45" thickBot="1">
      <c r="A7" s="116">
        <v>68</v>
      </c>
      <c r="B7" s="99" t="s">
        <v>699</v>
      </c>
      <c r="C7" s="6" t="s">
        <v>685</v>
      </c>
      <c r="D7" s="33" t="s">
        <v>331</v>
      </c>
      <c r="E7" s="34">
        <v>0.17</v>
      </c>
      <c r="F7" s="6">
        <v>2022</v>
      </c>
      <c r="G7" s="34">
        <v>0.27</v>
      </c>
      <c r="H7" s="6">
        <v>2018</v>
      </c>
      <c r="I7" s="35" t="s">
        <v>273</v>
      </c>
      <c r="J7" s="82" t="s">
        <v>700</v>
      </c>
    </row>
    <row r="8" spans="1:10" ht="15" thickBot="1">
      <c r="A8" s="172">
        <v>69</v>
      </c>
      <c r="B8" s="7" t="s">
        <v>701</v>
      </c>
      <c r="C8" s="131" t="s">
        <v>325</v>
      </c>
      <c r="D8" s="131" t="s">
        <v>18</v>
      </c>
      <c r="E8" s="34" t="s">
        <v>426</v>
      </c>
      <c r="F8" s="6" t="s">
        <v>273</v>
      </c>
      <c r="G8" s="34" t="s">
        <v>273</v>
      </c>
      <c r="H8" s="6" t="s">
        <v>273</v>
      </c>
      <c r="I8" s="35" t="s">
        <v>273</v>
      </c>
      <c r="J8" s="66"/>
    </row>
    <row r="10" spans="1:10" s="9" customFormat="1"/>
    <row r="13" spans="1:10">
      <c r="A13" s="8">
        <v>66</v>
      </c>
      <c r="B13" s="8" t="s">
        <v>702</v>
      </c>
    </row>
    <row r="15" spans="1:10">
      <c r="B15" t="s">
        <v>703</v>
      </c>
      <c r="C15" t="s">
        <v>704</v>
      </c>
      <c r="D15" t="s">
        <v>705</v>
      </c>
      <c r="E15" t="s">
        <v>706</v>
      </c>
      <c r="F15" t="s">
        <v>707</v>
      </c>
    </row>
    <row r="16" spans="1:10">
      <c r="B16" t="s">
        <v>708</v>
      </c>
      <c r="C16" s="15">
        <v>0.8</v>
      </c>
      <c r="D16" s="15">
        <v>0.04</v>
      </c>
      <c r="E16" s="15">
        <v>0.15</v>
      </c>
      <c r="F16" s="15">
        <v>0.01</v>
      </c>
    </row>
    <row r="17" spans="2:6">
      <c r="B17" t="s">
        <v>709</v>
      </c>
      <c r="C17" s="15">
        <v>0.71</v>
      </c>
      <c r="D17" s="15">
        <v>0.13</v>
      </c>
      <c r="E17" s="15">
        <v>0.14000000000000001</v>
      </c>
      <c r="F17" s="15">
        <v>0.02</v>
      </c>
    </row>
    <row r="18" spans="2:6">
      <c r="B18" t="s">
        <v>710</v>
      </c>
      <c r="C18" s="15">
        <v>0.54</v>
      </c>
      <c r="D18" s="15">
        <v>0.16</v>
      </c>
      <c r="E18" s="15">
        <v>0.27</v>
      </c>
      <c r="F18" s="15">
        <v>0.03</v>
      </c>
    </row>
    <row r="19" spans="2:6">
      <c r="B19" t="s">
        <v>711</v>
      </c>
      <c r="C19" s="15">
        <v>0.49</v>
      </c>
      <c r="D19" s="15">
        <v>0.19</v>
      </c>
      <c r="E19" s="15">
        <v>0.31</v>
      </c>
      <c r="F19" s="15">
        <v>0.01</v>
      </c>
    </row>
    <row r="20" spans="2:6">
      <c r="B20" t="s">
        <v>712</v>
      </c>
      <c r="C20" s="15">
        <v>0.46</v>
      </c>
      <c r="D20" s="15">
        <v>0.15</v>
      </c>
      <c r="E20" s="15">
        <v>0.38</v>
      </c>
      <c r="F20" s="15">
        <v>0.01</v>
      </c>
    </row>
    <row r="21" spans="2:6">
      <c r="B21" t="s">
        <v>713</v>
      </c>
      <c r="C21" s="15">
        <v>0.27</v>
      </c>
      <c r="D21" s="15">
        <v>0.19</v>
      </c>
      <c r="E21" s="15">
        <v>0.5</v>
      </c>
      <c r="F21" s="15">
        <v>0.04</v>
      </c>
    </row>
    <row r="22" spans="2:6">
      <c r="B22" t="s">
        <v>714</v>
      </c>
      <c r="C22" s="15">
        <v>0.23</v>
      </c>
      <c r="D22" s="15">
        <v>0.18</v>
      </c>
      <c r="E22" s="15">
        <v>0.56000000000000005</v>
      </c>
      <c r="F22" s="15">
        <v>0.03</v>
      </c>
    </row>
    <row r="23" spans="2:6">
      <c r="B23" t="s">
        <v>715</v>
      </c>
      <c r="C23" s="15">
        <v>0.14000000000000001</v>
      </c>
      <c r="D23" s="15">
        <v>0.16</v>
      </c>
      <c r="E23" s="15">
        <v>0.67</v>
      </c>
      <c r="F23" s="15">
        <v>0.03</v>
      </c>
    </row>
    <row r="24" spans="2:6">
      <c r="B24" t="s">
        <v>716</v>
      </c>
      <c r="C24" s="15">
        <v>0.14000000000000001</v>
      </c>
      <c r="D24" s="15">
        <v>0.15</v>
      </c>
      <c r="E24" s="15">
        <v>0.63</v>
      </c>
      <c r="F24" s="15">
        <v>0.08</v>
      </c>
    </row>
    <row r="25" spans="2:6">
      <c r="B25" t="s">
        <v>717</v>
      </c>
      <c r="C25" s="15">
        <v>0.05</v>
      </c>
      <c r="D25" s="15">
        <v>0.14000000000000001</v>
      </c>
      <c r="E25" s="15">
        <v>0.7</v>
      </c>
      <c r="F25" s="15">
        <v>0.11</v>
      </c>
    </row>
    <row r="26" spans="2:6">
      <c r="B26" t="s">
        <v>718</v>
      </c>
      <c r="C26" s="15">
        <v>0.03</v>
      </c>
      <c r="D26" s="15">
        <v>0.15</v>
      </c>
      <c r="E26" s="15">
        <v>0.76</v>
      </c>
      <c r="F26" s="15">
        <v>0.06</v>
      </c>
    </row>
    <row r="27" spans="2:6">
      <c r="B27" t="s">
        <v>719</v>
      </c>
      <c r="C27" s="15">
        <v>0.03</v>
      </c>
      <c r="D27" s="15">
        <v>0.13</v>
      </c>
      <c r="E27" s="15">
        <v>0.78</v>
      </c>
      <c r="F27" s="15">
        <v>0.06</v>
      </c>
    </row>
    <row r="28" spans="2:6">
      <c r="B28" t="s">
        <v>720</v>
      </c>
      <c r="C28" s="15">
        <v>0.03</v>
      </c>
      <c r="D28" s="15">
        <v>0.12</v>
      </c>
      <c r="E28" s="15">
        <v>0.78</v>
      </c>
      <c r="F28" s="15">
        <v>7.0000000000000007E-2</v>
      </c>
    </row>
    <row r="31" spans="2:6" s="9" customFormat="1"/>
    <row r="33" spans="1:4">
      <c r="A33" s="8">
        <v>67</v>
      </c>
      <c r="B33" s="8" t="s">
        <v>721</v>
      </c>
    </row>
    <row r="34" spans="1:4">
      <c r="B34" t="s">
        <v>722</v>
      </c>
      <c r="C34" t="s">
        <v>723</v>
      </c>
    </row>
    <row r="35" spans="1:4">
      <c r="B35" t="s">
        <v>724</v>
      </c>
      <c r="C35" s="15">
        <v>0.57999999999999996</v>
      </c>
    </row>
    <row r="36" spans="1:4">
      <c r="B36" t="s">
        <v>725</v>
      </c>
      <c r="C36" s="15">
        <v>0.5</v>
      </c>
    </row>
    <row r="37" spans="1:4" s="9" customFormat="1">
      <c r="C37" s="22"/>
    </row>
    <row r="38" spans="1:4">
      <c r="C38" s="15"/>
    </row>
    <row r="39" spans="1:4">
      <c r="A39" s="8">
        <v>68</v>
      </c>
      <c r="B39" s="8" t="s">
        <v>699</v>
      </c>
      <c r="C39" s="15"/>
    </row>
    <row r="40" spans="1:4">
      <c r="B40" t="s">
        <v>726</v>
      </c>
      <c r="C40" s="15"/>
    </row>
    <row r="41" spans="1:4">
      <c r="C41" s="48">
        <v>2022</v>
      </c>
      <c r="D41">
        <v>2018</v>
      </c>
    </row>
    <row r="42" spans="1:4">
      <c r="B42" t="s">
        <v>727</v>
      </c>
      <c r="C42" s="15">
        <v>0.02</v>
      </c>
      <c r="D42" s="15">
        <v>0.04</v>
      </c>
    </row>
    <row r="43" spans="1:4">
      <c r="B43" t="s">
        <v>728</v>
      </c>
      <c r="C43" s="15">
        <v>0.15</v>
      </c>
      <c r="D43" s="15">
        <v>0.23</v>
      </c>
    </row>
    <row r="44" spans="1:4">
      <c r="B44" t="s">
        <v>729</v>
      </c>
      <c r="C44" s="15">
        <v>0.62</v>
      </c>
      <c r="D44" s="15">
        <v>0.59</v>
      </c>
    </row>
    <row r="45" spans="1:4">
      <c r="B45" t="s">
        <v>730</v>
      </c>
      <c r="C45" s="15">
        <v>0.06</v>
      </c>
      <c r="D45" s="15">
        <v>7.0000000000000007E-2</v>
      </c>
    </row>
    <row r="46" spans="1:4">
      <c r="B46" t="s">
        <v>556</v>
      </c>
      <c r="C46" s="15">
        <v>0.16</v>
      </c>
      <c r="D46" s="15">
        <v>0.08</v>
      </c>
    </row>
    <row r="47" spans="1:4" s="9" customFormat="1">
      <c r="C47" s="22"/>
    </row>
    <row r="48" spans="1:4">
      <c r="C48" s="15"/>
    </row>
    <row r="49" spans="1:6">
      <c r="A49" s="8">
        <v>69</v>
      </c>
      <c r="B49" s="8" t="s">
        <v>731</v>
      </c>
    </row>
    <row r="52" spans="1:6">
      <c r="B52" t="s">
        <v>703</v>
      </c>
      <c r="C52">
        <v>2023</v>
      </c>
      <c r="D52">
        <v>2022</v>
      </c>
      <c r="E52">
        <v>2021</v>
      </c>
      <c r="F52">
        <v>2020</v>
      </c>
    </row>
    <row r="53" spans="1:6">
      <c r="B53" t="s">
        <v>732</v>
      </c>
      <c r="C53" s="15">
        <v>0.51</v>
      </c>
      <c r="D53" s="15">
        <v>0.38</v>
      </c>
      <c r="E53" s="15">
        <v>0.41</v>
      </c>
      <c r="F53" s="15">
        <v>0.46</v>
      </c>
    </row>
    <row r="54" spans="1:6">
      <c r="B54" t="s">
        <v>733</v>
      </c>
      <c r="C54" s="15">
        <v>0.17</v>
      </c>
      <c r="D54" s="15">
        <v>0.2</v>
      </c>
      <c r="E54" s="15">
        <v>0.24</v>
      </c>
      <c r="F54" s="15">
        <v>0.13</v>
      </c>
    </row>
    <row r="55" spans="1:6">
      <c r="B55" t="s">
        <v>734</v>
      </c>
      <c r="C55" s="15">
        <v>0.42</v>
      </c>
      <c r="D55" s="15">
        <v>0.35</v>
      </c>
      <c r="E55" s="15">
        <v>0.43</v>
      </c>
      <c r="F55" s="15">
        <v>0.44</v>
      </c>
    </row>
    <row r="56" spans="1:6">
      <c r="B56" t="s">
        <v>735</v>
      </c>
      <c r="C56" s="15">
        <v>0.21</v>
      </c>
      <c r="D56" s="15">
        <v>0.28000000000000003</v>
      </c>
      <c r="E56" s="15">
        <v>0.31</v>
      </c>
      <c r="F56" s="15">
        <v>0.5</v>
      </c>
    </row>
    <row r="57" spans="1:6">
      <c r="B57" t="s">
        <v>736</v>
      </c>
      <c r="C57" s="15">
        <v>0.37</v>
      </c>
      <c r="D57" s="15">
        <v>0.33</v>
      </c>
      <c r="E57" s="15">
        <v>0.35</v>
      </c>
      <c r="F57" s="15">
        <v>0.28000000000000003</v>
      </c>
    </row>
    <row r="58" spans="1:6">
      <c r="B58" t="s">
        <v>737</v>
      </c>
      <c r="C58" s="15">
        <v>0.13</v>
      </c>
      <c r="D58" s="15">
        <v>0.17</v>
      </c>
      <c r="E58" s="15">
        <v>0.15</v>
      </c>
      <c r="F58" s="15">
        <v>0.2</v>
      </c>
    </row>
    <row r="59" spans="1:6">
      <c r="B59" t="s">
        <v>738</v>
      </c>
      <c r="C59" s="15">
        <v>0.08</v>
      </c>
      <c r="D59" s="15">
        <v>0.1</v>
      </c>
      <c r="E59" s="15">
        <v>7.0000000000000007E-2</v>
      </c>
      <c r="F59" s="15">
        <v>0.09</v>
      </c>
    </row>
    <row r="60" spans="1:6">
      <c r="B60" t="s">
        <v>739</v>
      </c>
      <c r="C60" s="15">
        <v>0.49</v>
      </c>
    </row>
    <row r="61" spans="1:6">
      <c r="B61" t="s">
        <v>440</v>
      </c>
      <c r="C61" s="15">
        <v>0.02</v>
      </c>
      <c r="D61" s="15">
        <v>0.03</v>
      </c>
      <c r="E61" s="15">
        <v>7.0000000000000007E-2</v>
      </c>
      <c r="F61" s="15">
        <v>0.12</v>
      </c>
    </row>
    <row r="62" spans="1:6">
      <c r="B62" t="s">
        <v>740</v>
      </c>
      <c r="C62" s="15">
        <v>0.1</v>
      </c>
      <c r="D62" s="15">
        <v>0.19</v>
      </c>
      <c r="E62" s="15">
        <v>0.16</v>
      </c>
      <c r="F62" s="15">
        <v>0.08</v>
      </c>
    </row>
    <row r="64" spans="1:6" s="9" customFormat="1"/>
    <row r="68" spans="4:5">
      <c r="D68" s="15"/>
      <c r="E68" s="15"/>
    </row>
    <row r="69" spans="4:5">
      <c r="D69" s="15"/>
      <c r="E69" s="15"/>
    </row>
  </sheetData>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952D4-E740-4AAA-8407-B2BF3F5D320E}">
  <dimension ref="A1:M20"/>
  <sheetViews>
    <sheetView zoomScale="85" zoomScaleNormal="85" workbookViewId="0">
      <selection activeCell="C22" sqref="C22"/>
    </sheetView>
  </sheetViews>
  <sheetFormatPr defaultRowHeight="14.45"/>
  <cols>
    <col min="2" max="2" width="37.28515625" customWidth="1"/>
    <col min="3" max="3" width="27.7109375" customWidth="1"/>
    <col min="4" max="4" width="17.28515625" bestFit="1" customWidth="1"/>
    <col min="5" max="5" width="18.28515625" customWidth="1"/>
    <col min="6" max="6" width="15.5703125" bestFit="1" customWidth="1"/>
    <col min="7" max="7" width="16.28515625" bestFit="1" customWidth="1"/>
    <col min="8" max="9" width="15.28515625" customWidth="1"/>
    <col min="10" max="10" width="17.5703125" bestFit="1" customWidth="1"/>
    <col min="12" max="12" width="10.7109375" customWidth="1"/>
  </cols>
  <sheetData>
    <row r="1" spans="1:13" ht="15.6">
      <c r="A1" s="2" t="s">
        <v>741</v>
      </c>
      <c r="F1" s="3"/>
      <c r="G1" s="3"/>
    </row>
    <row r="2" spans="1:13" ht="15" thickBot="1"/>
    <row r="3" spans="1:13" ht="29.45" thickBot="1">
      <c r="A3" s="1" t="s">
        <v>5</v>
      </c>
      <c r="B3" s="1" t="s">
        <v>6</v>
      </c>
      <c r="C3" s="1" t="s">
        <v>7</v>
      </c>
      <c r="D3" s="1" t="s">
        <v>8</v>
      </c>
      <c r="E3" s="5" t="s">
        <v>9</v>
      </c>
      <c r="F3" s="5" t="s">
        <v>9</v>
      </c>
      <c r="G3" s="5" t="s">
        <v>10</v>
      </c>
      <c r="H3" s="5" t="s">
        <v>11</v>
      </c>
      <c r="I3" s="5" t="s">
        <v>12</v>
      </c>
      <c r="J3" s="1" t="s">
        <v>13</v>
      </c>
      <c r="K3" s="5" t="s">
        <v>14</v>
      </c>
      <c r="L3" s="5" t="s">
        <v>15</v>
      </c>
    </row>
    <row r="4" spans="1:13" ht="15" thickBot="1">
      <c r="A4" s="118">
        <v>0</v>
      </c>
      <c r="B4" s="136" t="s">
        <v>41</v>
      </c>
      <c r="C4" s="134" t="s">
        <v>17</v>
      </c>
      <c r="D4" s="134" t="s">
        <v>18</v>
      </c>
      <c r="E4" s="32">
        <v>369200</v>
      </c>
      <c r="F4" s="6">
        <v>2021</v>
      </c>
      <c r="G4" s="32">
        <v>358400</v>
      </c>
      <c r="H4" s="6">
        <v>2020</v>
      </c>
      <c r="I4" s="37" t="s">
        <v>742</v>
      </c>
      <c r="J4" s="28" t="s">
        <v>33</v>
      </c>
      <c r="K4" s="29" t="s">
        <v>743</v>
      </c>
      <c r="L4" s="4"/>
    </row>
    <row r="5" spans="1:13" ht="15" thickBot="1">
      <c r="A5" s="118" t="s">
        <v>744</v>
      </c>
      <c r="B5" s="7" t="s">
        <v>265</v>
      </c>
      <c r="C5" s="120" t="s">
        <v>266</v>
      </c>
      <c r="D5" s="120" t="s">
        <v>267</v>
      </c>
      <c r="E5" s="34">
        <v>0.31</v>
      </c>
      <c r="F5" s="6">
        <v>2019</v>
      </c>
      <c r="G5" s="6" t="s">
        <v>273</v>
      </c>
      <c r="H5" s="6" t="s">
        <v>273</v>
      </c>
      <c r="I5" s="6" t="s">
        <v>273</v>
      </c>
      <c r="J5" s="6">
        <v>2023</v>
      </c>
      <c r="K5" s="29" t="s">
        <v>270</v>
      </c>
      <c r="L5" s="4"/>
    </row>
    <row r="6" spans="1:13" ht="29.45" thickBot="1">
      <c r="A6" s="118" t="s">
        <v>745</v>
      </c>
      <c r="B6" s="7" t="s">
        <v>271</v>
      </c>
      <c r="C6" s="6" t="s">
        <v>272</v>
      </c>
      <c r="D6" s="6" t="s">
        <v>267</v>
      </c>
      <c r="E6" s="34">
        <v>0.12</v>
      </c>
      <c r="F6" s="6">
        <v>2021</v>
      </c>
      <c r="G6" s="6" t="s">
        <v>273</v>
      </c>
      <c r="H6" s="6" t="s">
        <v>273</v>
      </c>
      <c r="I6" s="35" t="s">
        <v>273</v>
      </c>
      <c r="J6" s="28" t="s">
        <v>286</v>
      </c>
      <c r="K6" s="29"/>
      <c r="L6" s="4"/>
    </row>
    <row r="7" spans="1:13" ht="29.45" thickBot="1">
      <c r="A7" s="26">
        <v>0.2</v>
      </c>
      <c r="B7" s="133" t="s">
        <v>320</v>
      </c>
      <c r="C7" s="134" t="s">
        <v>321</v>
      </c>
      <c r="D7" s="135" t="s">
        <v>18</v>
      </c>
      <c r="E7" s="6">
        <v>0.52</v>
      </c>
      <c r="F7" s="6">
        <v>2023</v>
      </c>
      <c r="G7" s="6">
        <v>0.51</v>
      </c>
      <c r="H7" s="6">
        <v>2022</v>
      </c>
      <c r="I7" s="35" t="s">
        <v>322</v>
      </c>
      <c r="J7" s="6">
        <v>2024</v>
      </c>
      <c r="K7" s="29" t="s">
        <v>427</v>
      </c>
      <c r="L7" s="4"/>
    </row>
    <row r="8" spans="1:13" ht="15" thickBot="1">
      <c r="A8" s="26">
        <v>0.3</v>
      </c>
      <c r="B8" s="136" t="s">
        <v>746</v>
      </c>
      <c r="C8" s="134" t="s">
        <v>17</v>
      </c>
      <c r="D8" s="134" t="s">
        <v>17</v>
      </c>
      <c r="E8" s="33" t="s">
        <v>18</v>
      </c>
      <c r="F8" s="76">
        <v>0.22500000000000001</v>
      </c>
      <c r="G8" s="41">
        <v>2021</v>
      </c>
      <c r="H8" s="31">
        <v>0.245</v>
      </c>
      <c r="I8" s="63" t="s">
        <v>747</v>
      </c>
      <c r="K8" s="6" t="s">
        <v>33</v>
      </c>
      <c r="L8" s="29" t="s">
        <v>466</v>
      </c>
      <c r="M8" s="4" t="s">
        <v>748</v>
      </c>
    </row>
    <row r="9" spans="1:13" ht="15" thickBot="1">
      <c r="A9" s="26">
        <v>0.4</v>
      </c>
      <c r="B9" s="4" t="s">
        <v>749</v>
      </c>
      <c r="C9" s="124" t="s">
        <v>325</v>
      </c>
      <c r="D9" s="127" t="s">
        <v>18</v>
      </c>
      <c r="E9" s="34">
        <v>0.73</v>
      </c>
      <c r="F9" s="6">
        <v>2022</v>
      </c>
      <c r="G9" s="34">
        <v>0.69</v>
      </c>
      <c r="H9" s="6">
        <v>2021</v>
      </c>
      <c r="I9" s="6" t="s">
        <v>750</v>
      </c>
      <c r="J9" s="28">
        <v>45474</v>
      </c>
      <c r="K9" s="29" t="s">
        <v>326</v>
      </c>
      <c r="L9" s="4"/>
    </row>
    <row r="10" spans="1:13" ht="15" thickBot="1">
      <c r="A10" s="26">
        <v>0.5</v>
      </c>
      <c r="B10" s="4" t="s">
        <v>751</v>
      </c>
      <c r="C10" s="132" t="s">
        <v>612</v>
      </c>
      <c r="D10" s="129" t="s">
        <v>25</v>
      </c>
      <c r="E10" s="100">
        <v>15084</v>
      </c>
      <c r="F10" s="97">
        <v>45139</v>
      </c>
      <c r="G10" s="100">
        <v>12251</v>
      </c>
      <c r="H10" s="97">
        <v>45078</v>
      </c>
      <c r="I10" s="39" t="s">
        <v>752</v>
      </c>
      <c r="J10" s="97">
        <v>45108</v>
      </c>
      <c r="K10" s="77" t="s">
        <v>614</v>
      </c>
      <c r="L10" s="80" t="s">
        <v>753</v>
      </c>
    </row>
    <row r="11" spans="1:13" ht="15" thickBot="1">
      <c r="A11" s="26">
        <v>0.6</v>
      </c>
      <c r="B11" s="4" t="s">
        <v>619</v>
      </c>
      <c r="C11" s="6" t="s">
        <v>321</v>
      </c>
      <c r="D11" s="6" t="s">
        <v>18</v>
      </c>
      <c r="E11" s="6">
        <v>0.79</v>
      </c>
      <c r="F11" s="6">
        <v>2022</v>
      </c>
      <c r="G11" s="54">
        <v>0.79</v>
      </c>
      <c r="H11" s="6">
        <v>2021</v>
      </c>
      <c r="I11" s="35" t="s">
        <v>322</v>
      </c>
      <c r="J11" s="6">
        <v>2023</v>
      </c>
      <c r="K11" s="79" t="s">
        <v>621</v>
      </c>
      <c r="L11" s="6"/>
    </row>
    <row r="12" spans="1:13" ht="15" thickBot="1">
      <c r="A12" s="26">
        <v>0.7</v>
      </c>
      <c r="B12" s="4" t="s">
        <v>675</v>
      </c>
      <c r="C12" s="124" t="s">
        <v>325</v>
      </c>
      <c r="D12" s="124" t="s">
        <v>18</v>
      </c>
      <c r="E12" s="34">
        <v>0.66</v>
      </c>
      <c r="F12" s="6">
        <v>2023</v>
      </c>
      <c r="G12" s="34">
        <v>0.75</v>
      </c>
      <c r="H12" s="6">
        <v>2022</v>
      </c>
      <c r="I12" s="63" t="s">
        <v>754</v>
      </c>
      <c r="J12" s="28">
        <v>45474</v>
      </c>
      <c r="K12" s="79" t="s">
        <v>326</v>
      </c>
      <c r="L12" s="6"/>
    </row>
    <row r="13" spans="1:13" ht="29.45" thickBot="1">
      <c r="A13" s="116">
        <v>0.8</v>
      </c>
      <c r="B13" s="67" t="s">
        <v>695</v>
      </c>
      <c r="C13" s="6" t="s">
        <v>685</v>
      </c>
      <c r="D13" s="6" t="s">
        <v>331</v>
      </c>
      <c r="E13" s="34">
        <v>0.91</v>
      </c>
      <c r="F13" s="69">
        <v>2022</v>
      </c>
      <c r="G13" s="34">
        <v>0.89</v>
      </c>
      <c r="H13" s="69">
        <v>2018</v>
      </c>
      <c r="I13" s="35" t="s">
        <v>317</v>
      </c>
      <c r="J13" s="6">
        <v>2026</v>
      </c>
      <c r="K13" s="72"/>
      <c r="L13" s="66" t="s">
        <v>755</v>
      </c>
    </row>
    <row r="14" spans="1:13" ht="29.45" thickBot="1">
      <c r="A14" s="26">
        <v>0.9</v>
      </c>
      <c r="B14" s="94" t="s">
        <v>698</v>
      </c>
      <c r="C14" s="6" t="s">
        <v>685</v>
      </c>
      <c r="D14" s="6" t="s">
        <v>331</v>
      </c>
      <c r="E14" s="34">
        <v>0.57999999999999996</v>
      </c>
      <c r="F14" s="6">
        <v>2022</v>
      </c>
      <c r="G14" s="34" t="s">
        <v>273</v>
      </c>
      <c r="H14" s="6" t="s">
        <v>273</v>
      </c>
      <c r="I14" s="35" t="s">
        <v>273</v>
      </c>
      <c r="J14" s="6">
        <v>2026</v>
      </c>
      <c r="K14" s="29"/>
      <c r="L14" s="4"/>
    </row>
    <row r="16" spans="1:13" ht="15" thickBot="1"/>
    <row r="17" spans="1:7" ht="15" thickBot="1">
      <c r="A17" s="8">
        <v>0.9</v>
      </c>
      <c r="B17" s="194" t="s">
        <v>721</v>
      </c>
      <c r="C17" s="193"/>
      <c r="D17" s="193"/>
      <c r="E17" s="193"/>
      <c r="F17" s="78">
        <v>12251</v>
      </c>
    </row>
    <row r="18" spans="1:7" ht="15" thickBot="1">
      <c r="B18" t="s">
        <v>722</v>
      </c>
      <c r="C18" s="195" t="s">
        <v>723</v>
      </c>
      <c r="D18" s="195"/>
      <c r="E18" s="195"/>
      <c r="F18" s="78">
        <v>13046</v>
      </c>
      <c r="G18" s="57">
        <f>SUM(F17-F18)/F17</f>
        <v>-6.4892661823524614E-2</v>
      </c>
    </row>
    <row r="19" spans="1:7">
      <c r="B19" t="s">
        <v>724</v>
      </c>
      <c r="C19" s="196">
        <v>0.57999999999999996</v>
      </c>
      <c r="D19" s="196"/>
      <c r="E19" s="196"/>
    </row>
    <row r="20" spans="1:7">
      <c r="B20" t="s">
        <v>725</v>
      </c>
      <c r="C20" s="196">
        <v>0.5</v>
      </c>
      <c r="D20" s="196"/>
      <c r="E20" s="196"/>
    </row>
  </sheetData>
  <mergeCells count="4">
    <mergeCell ref="B17:E17"/>
    <mergeCell ref="C18:E18"/>
    <mergeCell ref="C19:E19"/>
    <mergeCell ref="C20:E20"/>
  </mergeCells>
  <hyperlinks>
    <hyperlink ref="K4" r:id="rId1" xr:uid="{773463AD-AC97-40B6-9CC6-35C051274791}"/>
    <hyperlink ref="K5" r:id="rId2" xr:uid="{3DB28838-2FBA-4725-B3EB-EED432A7808F}"/>
    <hyperlink ref="K7" r:id="rId3" xr:uid="{6ED6FA6D-70A3-4F70-8306-58FF1E800898}"/>
    <hyperlink ref="L8" r:id="rId4" xr:uid="{C8B271B9-B47D-4D8E-949C-445BF99471D1}"/>
    <hyperlink ref="K9" r:id="rId5" xr:uid="{DB987640-A885-4C25-894F-5EF7DDAE6613}"/>
    <hyperlink ref="K10" r:id="rId6" location="!/ " xr:uid="{4ADB75D0-3361-4878-8643-1864DEE804C6}"/>
    <hyperlink ref="K11" r:id="rId7" xr:uid="{2E46F3B5-1448-48B2-B27B-DC33D7C38391}"/>
    <hyperlink ref="K12" r:id="rId8" xr:uid="{7F7070BA-F181-4D9C-9D47-4F2CC0E09AC4}"/>
  </hyperlinks>
  <pageMargins left="0.7" right="0.7" top="0.75" bottom="0.75" header="0.3" footer="0.3"/>
  <pageSetup paperSize="9" orientation="portrait" r:id="rId9"/>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39E12-AFDB-479C-BE3A-EF5B820C5439}">
  <dimension ref="A1:AL218"/>
  <sheetViews>
    <sheetView topLeftCell="B42" zoomScale="90" zoomScaleNormal="90" workbookViewId="0">
      <selection activeCell="C74" sqref="C74"/>
    </sheetView>
  </sheetViews>
  <sheetFormatPr defaultRowHeight="14.45"/>
  <cols>
    <col min="1" max="1" width="9" bestFit="1" customWidth="1"/>
    <col min="2" max="2" width="37.28515625" customWidth="1"/>
    <col min="3" max="3" width="27.7109375" customWidth="1"/>
    <col min="4" max="4" width="17.28515625" bestFit="1" customWidth="1"/>
    <col min="5" max="5" width="18.28515625" customWidth="1"/>
    <col min="6" max="7" width="18.140625" customWidth="1"/>
    <col min="8" max="8" width="19.42578125" customWidth="1"/>
    <col min="9" max="9" width="15.28515625" customWidth="1"/>
    <col min="10" max="10" width="17.7109375" bestFit="1" customWidth="1"/>
    <col min="11" max="11" width="14.7109375" customWidth="1"/>
    <col min="12" max="12" width="18.42578125" customWidth="1"/>
    <col min="13" max="15" width="9" bestFit="1" customWidth="1"/>
  </cols>
  <sheetData>
    <row r="1" spans="1:15" ht="15.6">
      <c r="A1" s="2" t="s">
        <v>4</v>
      </c>
      <c r="F1" s="3"/>
      <c r="G1" s="3"/>
    </row>
    <row r="2" spans="1:15" ht="15" thickBot="1"/>
    <row r="3" spans="1:15" ht="15" thickBot="1">
      <c r="A3" s="1" t="s">
        <v>5</v>
      </c>
      <c r="B3" s="1" t="s">
        <v>6</v>
      </c>
      <c r="C3" s="1" t="s">
        <v>7</v>
      </c>
      <c r="D3" s="1" t="s">
        <v>8</v>
      </c>
      <c r="E3" s="5" t="s">
        <v>9</v>
      </c>
      <c r="F3" s="5" t="s">
        <v>9</v>
      </c>
      <c r="G3" s="5" t="s">
        <v>10</v>
      </c>
      <c r="H3" s="5" t="s">
        <v>11</v>
      </c>
      <c r="I3" s="5" t="s">
        <v>12</v>
      </c>
      <c r="J3" s="1" t="s">
        <v>13</v>
      </c>
      <c r="K3" s="5" t="s">
        <v>14</v>
      </c>
      <c r="L3" s="5" t="s">
        <v>15</v>
      </c>
    </row>
    <row r="4" spans="1:15" ht="15" thickBot="1">
      <c r="A4" s="26">
        <v>1</v>
      </c>
      <c r="B4" s="4" t="s">
        <v>16</v>
      </c>
      <c r="C4" s="4" t="s">
        <v>17</v>
      </c>
      <c r="D4" s="6" t="s">
        <v>18</v>
      </c>
      <c r="E4" s="6" t="s">
        <v>19</v>
      </c>
      <c r="F4" s="6">
        <v>2023</v>
      </c>
      <c r="G4" s="6" t="s">
        <v>20</v>
      </c>
      <c r="H4" s="6">
        <v>2022</v>
      </c>
      <c r="I4" s="27" t="s">
        <v>21</v>
      </c>
      <c r="J4" s="28">
        <v>45323</v>
      </c>
      <c r="K4" s="29" t="s">
        <v>22</v>
      </c>
      <c r="L4" s="4" t="s">
        <v>23</v>
      </c>
    </row>
    <row r="5" spans="1:15" ht="15" thickBot="1">
      <c r="A5" s="26">
        <v>2</v>
      </c>
      <c r="B5" s="4" t="s">
        <v>24</v>
      </c>
      <c r="C5" s="4" t="s">
        <v>17</v>
      </c>
      <c r="D5" s="6" t="s">
        <v>25</v>
      </c>
      <c r="E5" s="6" t="s">
        <v>26</v>
      </c>
      <c r="F5" s="28">
        <v>45292</v>
      </c>
      <c r="G5" s="6" t="s">
        <v>27</v>
      </c>
      <c r="H5" s="28">
        <v>45261</v>
      </c>
      <c r="I5" s="39" t="s">
        <v>28</v>
      </c>
      <c r="J5" s="28">
        <v>45383</v>
      </c>
      <c r="K5" s="29" t="s">
        <v>22</v>
      </c>
      <c r="L5" s="4" t="s">
        <v>23</v>
      </c>
    </row>
    <row r="6" spans="1:15" ht="15" thickBot="1">
      <c r="A6" s="26">
        <v>3</v>
      </c>
      <c r="B6" s="4" t="s">
        <v>29</v>
      </c>
      <c r="C6" s="4" t="s">
        <v>17</v>
      </c>
      <c r="D6" s="6" t="s">
        <v>18</v>
      </c>
      <c r="E6" s="30" t="s">
        <v>30</v>
      </c>
      <c r="F6" s="6">
        <v>2023</v>
      </c>
      <c r="G6" s="30" t="s">
        <v>31</v>
      </c>
      <c r="H6" s="6">
        <v>2022</v>
      </c>
      <c r="I6" s="37" t="s">
        <v>32</v>
      </c>
      <c r="J6" s="6" t="s">
        <v>33</v>
      </c>
      <c r="K6" s="29" t="s">
        <v>34</v>
      </c>
      <c r="L6" s="4" t="s">
        <v>35</v>
      </c>
    </row>
    <row r="7" spans="1:15" ht="15" thickBot="1">
      <c r="A7" s="26">
        <v>4</v>
      </c>
      <c r="B7" s="4" t="s">
        <v>36</v>
      </c>
      <c r="C7" s="4" t="s">
        <v>17</v>
      </c>
      <c r="D7" s="6" t="s">
        <v>18</v>
      </c>
      <c r="E7" s="31">
        <v>7.2999999999999995E-2</v>
      </c>
      <c r="F7" s="6">
        <v>2023</v>
      </c>
      <c r="G7" s="31">
        <v>7.3999999999999996E-2</v>
      </c>
      <c r="H7" s="6">
        <v>2022</v>
      </c>
      <c r="I7" s="37" t="s">
        <v>37</v>
      </c>
      <c r="J7" s="6" t="s">
        <v>38</v>
      </c>
      <c r="K7" s="29" t="s">
        <v>39</v>
      </c>
      <c r="L7" s="4" t="s">
        <v>40</v>
      </c>
    </row>
    <row r="8" spans="1:15">
      <c r="A8" s="26">
        <v>5</v>
      </c>
      <c r="B8" s="4" t="s">
        <v>41</v>
      </c>
      <c r="C8" s="4" t="s">
        <v>17</v>
      </c>
      <c r="D8" s="6" t="s">
        <v>18</v>
      </c>
      <c r="E8" s="32">
        <v>846200</v>
      </c>
      <c r="F8" s="6">
        <v>2022</v>
      </c>
      <c r="G8" s="32">
        <v>833600</v>
      </c>
      <c r="H8" s="6">
        <v>2021</v>
      </c>
      <c r="I8" s="37" t="s">
        <v>42</v>
      </c>
      <c r="J8" s="28">
        <v>45582</v>
      </c>
      <c r="K8" s="29" t="s">
        <v>43</v>
      </c>
      <c r="L8" s="4" t="s">
        <v>44</v>
      </c>
    </row>
    <row r="9" spans="1:15" ht="15" thickBot="1">
      <c r="A9" s="26">
        <v>6</v>
      </c>
      <c r="B9" s="4" t="s">
        <v>45</v>
      </c>
      <c r="C9" s="4" t="s">
        <v>46</v>
      </c>
      <c r="D9" s="6" t="s">
        <v>18</v>
      </c>
      <c r="E9" s="6" t="s">
        <v>47</v>
      </c>
      <c r="F9" s="6">
        <v>2023</v>
      </c>
      <c r="G9" s="6" t="s">
        <v>48</v>
      </c>
      <c r="H9" s="6">
        <v>2022</v>
      </c>
      <c r="I9" s="37" t="s">
        <v>49</v>
      </c>
      <c r="J9" s="88">
        <v>45413</v>
      </c>
      <c r="K9" s="4"/>
      <c r="L9" s="4"/>
    </row>
    <row r="10" spans="1:15" ht="15" thickBot="1">
      <c r="A10" s="26">
        <v>7</v>
      </c>
      <c r="B10" s="4" t="s">
        <v>50</v>
      </c>
      <c r="C10" s="4" t="s">
        <v>46</v>
      </c>
      <c r="D10" s="6" t="s">
        <v>18</v>
      </c>
      <c r="E10" s="114" t="s">
        <v>51</v>
      </c>
      <c r="F10" s="6" t="s">
        <v>52</v>
      </c>
      <c r="G10" s="114" t="s">
        <v>53</v>
      </c>
      <c r="H10" s="6" t="s">
        <v>54</v>
      </c>
      <c r="I10" s="39" t="s">
        <v>55</v>
      </c>
      <c r="J10" s="28" t="s">
        <v>33</v>
      </c>
      <c r="K10" s="4" t="s">
        <v>56</v>
      </c>
      <c r="L10" s="4"/>
    </row>
    <row r="11" spans="1:15" ht="15" thickBot="1">
      <c r="A11" s="26">
        <v>8</v>
      </c>
      <c r="B11" s="4" t="s">
        <v>57</v>
      </c>
      <c r="C11" s="4" t="s">
        <v>46</v>
      </c>
      <c r="D11" s="6" t="s">
        <v>58</v>
      </c>
      <c r="E11" s="32">
        <v>1971</v>
      </c>
      <c r="F11" s="6" t="s">
        <v>59</v>
      </c>
      <c r="G11" s="32">
        <v>1854</v>
      </c>
      <c r="H11" s="6" t="s">
        <v>60</v>
      </c>
      <c r="I11" s="37" t="s">
        <v>61</v>
      </c>
      <c r="J11" s="28">
        <v>45170</v>
      </c>
      <c r="K11" s="4" t="s">
        <v>62</v>
      </c>
      <c r="L11" s="4"/>
    </row>
    <row r="12" spans="1:15" ht="15" thickBot="1">
      <c r="A12" s="26">
        <v>9</v>
      </c>
      <c r="B12" s="4" t="s">
        <v>63</v>
      </c>
      <c r="C12" s="4" t="s">
        <v>64</v>
      </c>
      <c r="D12" s="6" t="s">
        <v>25</v>
      </c>
      <c r="E12" s="32">
        <v>4</v>
      </c>
      <c r="F12" s="28">
        <v>45292</v>
      </c>
      <c r="G12" s="32">
        <v>8</v>
      </c>
      <c r="H12" s="28">
        <v>45261</v>
      </c>
      <c r="I12" s="39" t="s">
        <v>65</v>
      </c>
      <c r="J12" s="28">
        <v>45398</v>
      </c>
      <c r="K12" s="29" t="s">
        <v>66</v>
      </c>
      <c r="L12" s="4" t="s">
        <v>67</v>
      </c>
    </row>
    <row r="13" spans="1:15" ht="15" thickBot="1">
      <c r="A13" s="26">
        <v>10</v>
      </c>
      <c r="B13" s="4" t="s">
        <v>68</v>
      </c>
      <c r="C13" s="4" t="s">
        <v>69</v>
      </c>
      <c r="D13" s="6" t="s">
        <v>70</v>
      </c>
      <c r="E13" s="6">
        <v>152.9</v>
      </c>
      <c r="F13" s="6">
        <v>2023</v>
      </c>
      <c r="G13" s="6">
        <v>225.62</v>
      </c>
      <c r="H13" s="6">
        <v>2022</v>
      </c>
      <c r="I13" s="39" t="s">
        <v>71</v>
      </c>
      <c r="J13" s="28">
        <v>45383</v>
      </c>
      <c r="K13" s="4"/>
      <c r="L13" s="4"/>
      <c r="N13" s="3"/>
      <c r="O13" t="s">
        <v>72</v>
      </c>
    </row>
    <row r="14" spans="1:15" ht="51.6" customHeight="1" thickBot="1">
      <c r="A14" s="26">
        <v>11</v>
      </c>
      <c r="B14" s="4" t="s">
        <v>73</v>
      </c>
      <c r="C14" s="33" t="s">
        <v>74</v>
      </c>
      <c r="D14" s="6" t="s">
        <v>18</v>
      </c>
      <c r="E14" s="34">
        <v>0.69</v>
      </c>
      <c r="F14" s="6" t="s">
        <v>75</v>
      </c>
      <c r="G14" s="34">
        <v>0.74</v>
      </c>
      <c r="H14" s="6" t="s">
        <v>52</v>
      </c>
      <c r="I14" s="39" t="s">
        <v>76</v>
      </c>
      <c r="J14" s="28">
        <v>45505</v>
      </c>
      <c r="K14" s="29" t="s">
        <v>77</v>
      </c>
      <c r="L14" s="4"/>
    </row>
    <row r="15" spans="1:15" ht="15" thickBot="1">
      <c r="A15" s="26">
        <v>12</v>
      </c>
      <c r="B15" s="4" t="s">
        <v>78</v>
      </c>
      <c r="C15" s="4" t="s">
        <v>79</v>
      </c>
      <c r="D15" s="6" t="s">
        <v>18</v>
      </c>
      <c r="E15" s="46">
        <v>157900000</v>
      </c>
      <c r="F15" s="6">
        <v>2023</v>
      </c>
      <c r="G15" s="46">
        <v>141086370</v>
      </c>
      <c r="H15" s="6">
        <v>2022</v>
      </c>
      <c r="I15" s="39" t="s">
        <v>80</v>
      </c>
      <c r="J15" s="6" t="s">
        <v>33</v>
      </c>
      <c r="K15" s="29" t="s">
        <v>81</v>
      </c>
      <c r="L15" s="4"/>
    </row>
    <row r="16" spans="1:15" ht="15" thickBot="1">
      <c r="A16" s="26">
        <v>13</v>
      </c>
      <c r="B16" s="4" t="s">
        <v>82</v>
      </c>
      <c r="C16" s="4" t="s">
        <v>83</v>
      </c>
      <c r="D16" s="6" t="s">
        <v>18</v>
      </c>
      <c r="E16" s="34">
        <v>0.46</v>
      </c>
      <c r="F16" s="6">
        <v>2023</v>
      </c>
      <c r="G16" s="34">
        <v>0.51</v>
      </c>
      <c r="H16" s="6">
        <v>2022</v>
      </c>
      <c r="I16" s="39" t="s">
        <v>84</v>
      </c>
      <c r="J16" s="6" t="s">
        <v>33</v>
      </c>
      <c r="K16" s="55" t="s">
        <v>85</v>
      </c>
      <c r="L16" s="4"/>
    </row>
    <row r="18" spans="1:15" s="9" customFormat="1"/>
    <row r="19" spans="1:15">
      <c r="A19" s="8">
        <v>1</v>
      </c>
      <c r="B19" s="8" t="s">
        <v>86</v>
      </c>
      <c r="C19" t="s">
        <v>87</v>
      </c>
    </row>
    <row r="20" spans="1:15">
      <c r="B20">
        <v>2020</v>
      </c>
      <c r="C20" s="188" t="s">
        <v>88</v>
      </c>
      <c r="D20" s="187"/>
      <c r="E20">
        <v>36779.1</v>
      </c>
    </row>
    <row r="21" spans="1:15">
      <c r="B21">
        <v>2021</v>
      </c>
      <c r="C21" s="188" t="s">
        <v>89</v>
      </c>
      <c r="D21" s="187"/>
      <c r="E21">
        <v>41321.599999999999</v>
      </c>
    </row>
    <row r="22" spans="1:15">
      <c r="B22">
        <v>2022</v>
      </c>
      <c r="C22" s="188" t="s">
        <v>20</v>
      </c>
      <c r="D22" s="187"/>
      <c r="E22">
        <v>43870.1</v>
      </c>
    </row>
    <row r="23" spans="1:15">
      <c r="B23">
        <v>2023</v>
      </c>
      <c r="C23" s="188" t="s">
        <v>19</v>
      </c>
      <c r="D23" s="187"/>
      <c r="E23">
        <v>47534.3</v>
      </c>
      <c r="G23" s="3"/>
    </row>
    <row r="25" spans="1:15" s="9" customFormat="1">
      <c r="H25" s="19"/>
      <c r="I25" s="19"/>
    </row>
    <row r="26" spans="1:15">
      <c r="A26" s="8">
        <v>2</v>
      </c>
      <c r="B26" s="44" t="s">
        <v>24</v>
      </c>
    </row>
    <row r="27" spans="1:15">
      <c r="A27" s="8"/>
      <c r="C27">
        <v>2024</v>
      </c>
      <c r="E27">
        <v>2023</v>
      </c>
      <c r="G27">
        <v>2022</v>
      </c>
      <c r="I27">
        <v>2021</v>
      </c>
      <c r="K27">
        <v>2020</v>
      </c>
      <c r="M27" s="57"/>
    </row>
    <row r="28" spans="1:15">
      <c r="C28">
        <v>69</v>
      </c>
      <c r="D28" t="s">
        <v>90</v>
      </c>
      <c r="E28">
        <v>69</v>
      </c>
      <c r="F28" t="s">
        <v>90</v>
      </c>
      <c r="G28">
        <v>69</v>
      </c>
      <c r="H28" t="s">
        <v>90</v>
      </c>
      <c r="I28">
        <v>69</v>
      </c>
      <c r="J28" t="s">
        <v>90</v>
      </c>
      <c r="K28">
        <v>69</v>
      </c>
      <c r="L28" s="64" t="s">
        <v>90</v>
      </c>
    </row>
    <row r="29" spans="1:15">
      <c r="B29" t="s">
        <v>91</v>
      </c>
      <c r="C29" t="s">
        <v>26</v>
      </c>
      <c r="D29" s="189" t="s">
        <v>92</v>
      </c>
      <c r="E29" s="189" t="s">
        <v>93</v>
      </c>
      <c r="F29" s="189" t="s">
        <v>94</v>
      </c>
      <c r="G29" s="188" t="s">
        <v>95</v>
      </c>
      <c r="H29" s="189" t="s">
        <v>96</v>
      </c>
      <c r="I29" s="189" t="s">
        <v>97</v>
      </c>
      <c r="J29" s="189" t="s">
        <v>98</v>
      </c>
      <c r="K29" s="189" t="s">
        <v>99</v>
      </c>
      <c r="L29" s="189" t="s">
        <v>100</v>
      </c>
      <c r="N29" s="65"/>
      <c r="O29" s="188"/>
    </row>
    <row r="30" spans="1:15">
      <c r="B30" t="s">
        <v>101</v>
      </c>
      <c r="E30" s="189" t="s">
        <v>102</v>
      </c>
      <c r="F30" s="189" t="s">
        <v>103</v>
      </c>
      <c r="G30" s="188" t="s">
        <v>104</v>
      </c>
      <c r="H30" s="189" t="s">
        <v>105</v>
      </c>
      <c r="I30" s="189" t="s">
        <v>99</v>
      </c>
      <c r="J30" s="189" t="s">
        <v>106</v>
      </c>
      <c r="K30" s="189" t="s">
        <v>107</v>
      </c>
      <c r="L30" s="189" t="s">
        <v>108</v>
      </c>
      <c r="N30" s="65"/>
      <c r="O30" s="188"/>
    </row>
    <row r="31" spans="1:15">
      <c r="B31" t="s">
        <v>109</v>
      </c>
      <c r="E31" s="189" t="s">
        <v>110</v>
      </c>
      <c r="F31" s="189" t="s">
        <v>111</v>
      </c>
      <c r="G31" s="188" t="s">
        <v>112</v>
      </c>
      <c r="H31" s="189" t="s">
        <v>113</v>
      </c>
      <c r="I31" s="189" t="s">
        <v>112</v>
      </c>
      <c r="J31" s="189" t="s">
        <v>114</v>
      </c>
      <c r="K31" s="189" t="s">
        <v>115</v>
      </c>
      <c r="L31" s="189" t="s">
        <v>116</v>
      </c>
      <c r="N31" s="65"/>
      <c r="O31" s="188"/>
    </row>
    <row r="32" spans="1:15">
      <c r="B32" t="s">
        <v>117</v>
      </c>
      <c r="C32">
        <v>3.8</v>
      </c>
      <c r="E32" s="189" t="s">
        <v>112</v>
      </c>
      <c r="F32" s="189" t="s">
        <v>118</v>
      </c>
      <c r="G32" s="188" t="s">
        <v>119</v>
      </c>
      <c r="H32" s="189" t="s">
        <v>120</v>
      </c>
      <c r="I32" s="189" t="s">
        <v>93</v>
      </c>
      <c r="J32" s="189" t="s">
        <v>121</v>
      </c>
      <c r="K32" s="189" t="s">
        <v>104</v>
      </c>
      <c r="L32" s="189" t="s">
        <v>122</v>
      </c>
      <c r="N32" s="65"/>
      <c r="O32" s="188"/>
    </row>
    <row r="33" spans="1:15">
      <c r="B33" t="s">
        <v>123</v>
      </c>
      <c r="C33">
        <v>4.3</v>
      </c>
      <c r="E33" s="189" t="s">
        <v>115</v>
      </c>
      <c r="F33" s="189" t="s">
        <v>124</v>
      </c>
      <c r="G33" s="188" t="s">
        <v>104</v>
      </c>
      <c r="H33" s="189" t="s">
        <v>125</v>
      </c>
      <c r="I33" s="189" t="s">
        <v>126</v>
      </c>
      <c r="J33" s="189" t="s">
        <v>127</v>
      </c>
      <c r="K33" s="189" t="s">
        <v>128</v>
      </c>
      <c r="L33" s="189" t="s">
        <v>129</v>
      </c>
      <c r="N33" s="65"/>
      <c r="O33" s="188"/>
    </row>
    <row r="34" spans="1:15">
      <c r="B34" t="s">
        <v>130</v>
      </c>
      <c r="C34">
        <f>C33-C32</f>
        <v>0.5</v>
      </c>
      <c r="E34" s="189" t="s">
        <v>112</v>
      </c>
      <c r="F34" s="189" t="s">
        <v>131</v>
      </c>
      <c r="G34" s="188" t="s">
        <v>132</v>
      </c>
      <c r="H34" s="189" t="s">
        <v>133</v>
      </c>
      <c r="I34" s="189" t="s">
        <v>132</v>
      </c>
      <c r="J34" s="189" t="s">
        <v>134</v>
      </c>
      <c r="K34" s="189" t="s">
        <v>126</v>
      </c>
      <c r="L34" s="189" t="s">
        <v>135</v>
      </c>
      <c r="N34" s="65"/>
      <c r="O34" s="188"/>
    </row>
    <row r="35" spans="1:15">
      <c r="B35" t="s">
        <v>136</v>
      </c>
      <c r="C35" s="3">
        <f>C34/C32</f>
        <v>0.13157894736842105</v>
      </c>
      <c r="E35" s="189" t="s">
        <v>137</v>
      </c>
      <c r="F35" s="189" t="s">
        <v>138</v>
      </c>
      <c r="G35" s="188" t="s">
        <v>93</v>
      </c>
      <c r="H35" s="189" t="s">
        <v>139</v>
      </c>
      <c r="I35" s="189" t="s">
        <v>115</v>
      </c>
      <c r="J35" s="189" t="s">
        <v>140</v>
      </c>
      <c r="K35" s="189" t="s">
        <v>99</v>
      </c>
      <c r="L35" s="189" t="s">
        <v>141</v>
      </c>
      <c r="N35" s="65"/>
      <c r="O35" s="188"/>
    </row>
    <row r="36" spans="1:15">
      <c r="B36" t="s">
        <v>142</v>
      </c>
      <c r="E36" s="189" t="s">
        <v>26</v>
      </c>
      <c r="F36" s="189" t="s">
        <v>143</v>
      </c>
      <c r="G36" s="188" t="s">
        <v>102</v>
      </c>
      <c r="H36" s="189" t="s">
        <v>144</v>
      </c>
      <c r="I36" s="189" t="s">
        <v>97</v>
      </c>
      <c r="J36" s="189" t="s">
        <v>145</v>
      </c>
      <c r="K36" s="189" t="s">
        <v>146</v>
      </c>
      <c r="L36" s="189" t="s">
        <v>147</v>
      </c>
      <c r="N36" s="65"/>
      <c r="O36" s="188"/>
    </row>
    <row r="37" spans="1:15">
      <c r="B37" t="s">
        <v>148</v>
      </c>
      <c r="E37" s="189" t="s">
        <v>137</v>
      </c>
      <c r="F37" s="189" t="s">
        <v>149</v>
      </c>
      <c r="G37" s="189" t="s">
        <v>93</v>
      </c>
      <c r="H37" s="189" t="s">
        <v>150</v>
      </c>
      <c r="I37" s="189" t="s">
        <v>102</v>
      </c>
      <c r="J37" s="189" t="s">
        <v>151</v>
      </c>
      <c r="K37" s="189" t="s">
        <v>97</v>
      </c>
      <c r="L37" s="189" t="s">
        <v>152</v>
      </c>
      <c r="N37" s="65"/>
      <c r="O37" s="188"/>
    </row>
    <row r="38" spans="1:15">
      <c r="B38" t="s">
        <v>153</v>
      </c>
      <c r="E38" s="189" t="s">
        <v>27</v>
      </c>
      <c r="F38" s="189" t="s">
        <v>154</v>
      </c>
      <c r="G38" s="189" t="s">
        <v>112</v>
      </c>
      <c r="H38" s="189" t="s">
        <v>155</v>
      </c>
      <c r="I38" s="189" t="s">
        <v>93</v>
      </c>
      <c r="J38" s="189" t="s">
        <v>156</v>
      </c>
      <c r="K38" s="189" t="s">
        <v>115</v>
      </c>
      <c r="L38" s="189" t="s">
        <v>157</v>
      </c>
      <c r="N38" s="65"/>
      <c r="O38" s="188"/>
    </row>
    <row r="39" spans="1:15">
      <c r="B39" t="s">
        <v>158</v>
      </c>
      <c r="E39" s="189" t="s">
        <v>112</v>
      </c>
      <c r="F39" s="189" t="s">
        <v>159</v>
      </c>
      <c r="G39" s="189" t="s">
        <v>26</v>
      </c>
      <c r="H39" s="189" t="s">
        <v>160</v>
      </c>
      <c r="I39" s="188" t="s">
        <v>102</v>
      </c>
      <c r="J39" s="189" t="s">
        <v>161</v>
      </c>
      <c r="K39" s="189" t="s">
        <v>104</v>
      </c>
      <c r="L39" s="189" t="s">
        <v>162</v>
      </c>
      <c r="N39" s="65"/>
      <c r="O39" s="188"/>
    </row>
    <row r="40" spans="1:15">
      <c r="B40" t="s">
        <v>163</v>
      </c>
      <c r="C40" s="65"/>
      <c r="E40" s="189" t="s">
        <v>27</v>
      </c>
      <c r="F40" s="189" t="s">
        <v>164</v>
      </c>
      <c r="G40" s="189" t="s">
        <v>137</v>
      </c>
      <c r="H40" s="189" t="s">
        <v>165</v>
      </c>
      <c r="I40" s="189" t="s">
        <v>93</v>
      </c>
      <c r="J40" s="189" t="s">
        <v>166</v>
      </c>
      <c r="K40" s="189" t="s">
        <v>132</v>
      </c>
      <c r="L40" s="189" t="s">
        <v>167</v>
      </c>
      <c r="N40" s="65"/>
      <c r="O40" s="188"/>
    </row>
    <row r="41" spans="1:15" s="9" customFormat="1">
      <c r="C41" s="19"/>
      <c r="D41" s="144"/>
      <c r="G41" s="144"/>
    </row>
    <row r="42" spans="1:15">
      <c r="C42" s="45"/>
    </row>
    <row r="43" spans="1:15">
      <c r="A43" s="8">
        <v>3</v>
      </c>
      <c r="B43" s="8" t="s">
        <v>29</v>
      </c>
      <c r="C43" s="45"/>
      <c r="K43">
        <v>3170.5</v>
      </c>
    </row>
    <row r="44" spans="1:15">
      <c r="A44" s="8"/>
      <c r="B44">
        <v>2019</v>
      </c>
      <c r="C44">
        <v>5217</v>
      </c>
      <c r="D44" s="45" t="s">
        <v>168</v>
      </c>
      <c r="E44">
        <v>5.2</v>
      </c>
      <c r="F44">
        <v>69764</v>
      </c>
      <c r="G44" s="3">
        <f t="shared" ref="G44:G47" si="0">C44/F44</f>
        <v>7.4780689180666243E-2</v>
      </c>
      <c r="K44">
        <v>3261.5</v>
      </c>
    </row>
    <row r="45" spans="1:15">
      <c r="B45">
        <v>2020</v>
      </c>
      <c r="C45">
        <v>4763</v>
      </c>
      <c r="D45" s="45" t="s">
        <v>169</v>
      </c>
      <c r="E45">
        <v>4.8</v>
      </c>
      <c r="F45">
        <v>75705</v>
      </c>
      <c r="G45" s="3">
        <f t="shared" si="0"/>
        <v>6.291526319265571E-2</v>
      </c>
      <c r="K45">
        <v>4053.2</v>
      </c>
    </row>
    <row r="46" spans="1:15">
      <c r="B46">
        <v>2021</v>
      </c>
      <c r="C46">
        <v>5395</v>
      </c>
      <c r="D46" s="45" t="s">
        <v>170</v>
      </c>
      <c r="E46">
        <v>5.4</v>
      </c>
      <c r="F46">
        <v>76867</v>
      </c>
      <c r="G46" s="3">
        <f t="shared" si="0"/>
        <v>7.0186165714806098E-2</v>
      </c>
      <c r="K46">
        <v>3901</v>
      </c>
    </row>
    <row r="47" spans="1:15">
      <c r="B47">
        <v>2022</v>
      </c>
      <c r="C47">
        <v>6657</v>
      </c>
      <c r="D47" t="s">
        <v>31</v>
      </c>
      <c r="E47">
        <v>6.7</v>
      </c>
      <c r="F47">
        <v>89805</v>
      </c>
      <c r="G47" s="3">
        <f t="shared" si="0"/>
        <v>7.4127275764155676E-2</v>
      </c>
      <c r="K47">
        <v>3276.2</v>
      </c>
    </row>
    <row r="48" spans="1:15">
      <c r="B48">
        <v>2023</v>
      </c>
      <c r="C48">
        <v>7601</v>
      </c>
      <c r="D48" s="45" t="s">
        <v>30</v>
      </c>
      <c r="E48">
        <v>7.6</v>
      </c>
      <c r="F48">
        <v>104663</v>
      </c>
      <c r="G48" s="3">
        <f>C48/F48</f>
        <v>7.2623563245846193E-2</v>
      </c>
      <c r="K48">
        <v>3574.3</v>
      </c>
    </row>
    <row r="49" spans="1:11">
      <c r="C49">
        <f>C48-C47</f>
        <v>944</v>
      </c>
      <c r="D49" s="3">
        <f>C49/C47</f>
        <v>0.14180561814631215</v>
      </c>
    </row>
    <row r="50" spans="1:11" s="49" customFormat="1">
      <c r="E50" s="143"/>
      <c r="K50" s="49">
        <v>3651.6</v>
      </c>
    </row>
    <row r="51" spans="1:11">
      <c r="C51" s="45"/>
      <c r="K51">
        <v>3466.6</v>
      </c>
    </row>
    <row r="52" spans="1:11">
      <c r="A52" s="8">
        <v>4</v>
      </c>
      <c r="B52" s="8" t="s">
        <v>171</v>
      </c>
      <c r="C52" s="45"/>
      <c r="K52">
        <v>3660.9</v>
      </c>
    </row>
    <row r="53" spans="1:11">
      <c r="A53" s="8"/>
      <c r="E53" t="s">
        <v>172</v>
      </c>
      <c r="F53" t="s">
        <v>173</v>
      </c>
      <c r="K53">
        <v>4075.3</v>
      </c>
    </row>
    <row r="54" spans="1:11">
      <c r="B54">
        <v>2019</v>
      </c>
      <c r="C54" s="15">
        <v>0.11</v>
      </c>
      <c r="E54">
        <v>5217</v>
      </c>
      <c r="F54">
        <v>47529</v>
      </c>
      <c r="G54" s="145">
        <f>E54/F54</f>
        <v>0.10976456479202171</v>
      </c>
      <c r="K54">
        <v>3811.9</v>
      </c>
    </row>
    <row r="55" spans="1:11">
      <c r="B55">
        <v>2020</v>
      </c>
      <c r="C55" s="15">
        <v>0.113</v>
      </c>
      <c r="E55">
        <v>5063</v>
      </c>
      <c r="F55">
        <v>44816</v>
      </c>
      <c r="G55" s="145">
        <f>E55/F55</f>
        <v>0.11297304534094967</v>
      </c>
      <c r="H55" s="145"/>
      <c r="K55">
        <v>3967.1</v>
      </c>
    </row>
    <row r="56" spans="1:11">
      <c r="B56">
        <v>2021</v>
      </c>
      <c r="C56" s="56">
        <v>0.09</v>
      </c>
      <c r="E56">
        <v>5341</v>
      </c>
      <c r="F56">
        <v>56386</v>
      </c>
      <c r="G56" s="145">
        <f>E56/F56</f>
        <v>9.4722094136842475E-2</v>
      </c>
      <c r="K56">
        <v>3695.7</v>
      </c>
    </row>
    <row r="57" spans="1:11">
      <c r="B57">
        <v>2022</v>
      </c>
      <c r="C57" s="56">
        <v>8.7999999999999995E-2</v>
      </c>
      <c r="E57">
        <v>5742</v>
      </c>
      <c r="F57">
        <v>65305</v>
      </c>
      <c r="G57" s="145">
        <f>E57/F57</f>
        <v>8.7925886226169508E-2</v>
      </c>
      <c r="K57">
        <v>3500.5</v>
      </c>
    </row>
    <row r="58" spans="1:11">
      <c r="K58">
        <v>4228.6000000000004</v>
      </c>
    </row>
    <row r="59" spans="1:11" s="9" customFormat="1">
      <c r="K59" s="9">
        <v>4095.7</v>
      </c>
    </row>
    <row r="60" spans="1:11">
      <c r="E60" s="3"/>
      <c r="K60">
        <v>3417</v>
      </c>
    </row>
    <row r="61" spans="1:11">
      <c r="A61" s="8">
        <v>5</v>
      </c>
      <c r="B61" s="8" t="s">
        <v>174</v>
      </c>
      <c r="E61" s="3"/>
      <c r="K61">
        <v>4090.3</v>
      </c>
    </row>
    <row r="62" spans="1:11">
      <c r="E62" s="3"/>
      <c r="K62">
        <v>4002.7</v>
      </c>
    </row>
    <row r="63" spans="1:11">
      <c r="B63">
        <v>2020</v>
      </c>
      <c r="C63" s="14">
        <v>809800</v>
      </c>
      <c r="D63">
        <v>809.8</v>
      </c>
      <c r="E63">
        <f>D63*1000</f>
        <v>809800</v>
      </c>
      <c r="J63">
        <v>3760.8</v>
      </c>
    </row>
    <row r="64" spans="1:11">
      <c r="B64">
        <v>2021</v>
      </c>
      <c r="C64" s="14">
        <v>833600</v>
      </c>
      <c r="D64">
        <v>833.6</v>
      </c>
      <c r="E64">
        <f t="shared" ref="E64" si="1">D64*1000</f>
        <v>833600</v>
      </c>
      <c r="K64">
        <v>4017.9</v>
      </c>
    </row>
    <row r="65" spans="1:11">
      <c r="B65">
        <v>2022</v>
      </c>
      <c r="C65" s="14">
        <v>846200</v>
      </c>
      <c r="D65">
        <v>846.2</v>
      </c>
      <c r="E65">
        <f>D65*1000</f>
        <v>846200</v>
      </c>
      <c r="F65">
        <f>E65-E64</f>
        <v>12600</v>
      </c>
      <c r="K65">
        <v>4307.8</v>
      </c>
    </row>
    <row r="66" spans="1:11" s="146" customFormat="1">
      <c r="F66" s="3">
        <f>F65/E64</f>
        <v>1.5115163147792706E-2</v>
      </c>
      <c r="K66" s="146">
        <v>4146.8999999999996</v>
      </c>
    </row>
    <row r="67" spans="1:11" s="9" customFormat="1">
      <c r="E67" s="19"/>
      <c r="K67" s="9">
        <v>4270.3999999999996</v>
      </c>
    </row>
    <row r="68" spans="1:11">
      <c r="K68">
        <v>3841.9</v>
      </c>
    </row>
    <row r="69" spans="1:11">
      <c r="A69" s="8">
        <v>7</v>
      </c>
      <c r="B69" s="8" t="s">
        <v>175</v>
      </c>
    </row>
    <row r="71" spans="1:11">
      <c r="B71" t="s">
        <v>176</v>
      </c>
      <c r="C71" t="s">
        <v>177</v>
      </c>
      <c r="D71" t="s">
        <v>178</v>
      </c>
      <c r="E71" t="s">
        <v>52</v>
      </c>
      <c r="F71" t="s">
        <v>54</v>
      </c>
      <c r="H71" t="s">
        <v>179</v>
      </c>
      <c r="I71" t="s">
        <v>180</v>
      </c>
    </row>
    <row r="72" spans="1:11">
      <c r="B72" t="s">
        <v>181</v>
      </c>
      <c r="C72">
        <v>144</v>
      </c>
      <c r="D72">
        <v>130</v>
      </c>
      <c r="E72">
        <v>138</v>
      </c>
      <c r="F72">
        <v>130</v>
      </c>
      <c r="G72" t="s">
        <v>181</v>
      </c>
      <c r="H72" s="16" t="s">
        <v>182</v>
      </c>
    </row>
    <row r="73" spans="1:11">
      <c r="B73" t="s">
        <v>183</v>
      </c>
      <c r="C73">
        <v>222</v>
      </c>
      <c r="D73" t="s">
        <v>184</v>
      </c>
      <c r="E73">
        <v>223</v>
      </c>
      <c r="F73">
        <v>228</v>
      </c>
      <c r="G73" t="s">
        <v>183</v>
      </c>
      <c r="H73" t="s">
        <v>185</v>
      </c>
    </row>
    <row r="74" spans="1:11">
      <c r="B74" t="s">
        <v>186</v>
      </c>
      <c r="C74">
        <v>37</v>
      </c>
      <c r="D74" t="s">
        <v>184</v>
      </c>
      <c r="E74">
        <v>21</v>
      </c>
      <c r="F74">
        <v>18</v>
      </c>
      <c r="G74" t="s">
        <v>186</v>
      </c>
      <c r="H74" t="s">
        <v>187</v>
      </c>
    </row>
    <row r="75" spans="1:11">
      <c r="B75" t="s">
        <v>188</v>
      </c>
      <c r="G75" t="s">
        <v>188</v>
      </c>
    </row>
    <row r="76" spans="1:11">
      <c r="B76" t="s">
        <v>189</v>
      </c>
      <c r="C76">
        <v>351</v>
      </c>
      <c r="D76">
        <v>360</v>
      </c>
      <c r="E76">
        <v>340</v>
      </c>
      <c r="F76">
        <v>316</v>
      </c>
      <c r="G76" t="s">
        <v>189</v>
      </c>
      <c r="H76" s="16" t="s">
        <v>190</v>
      </c>
    </row>
    <row r="77" spans="1:11">
      <c r="B77" t="s">
        <v>191</v>
      </c>
      <c r="C77">
        <v>248</v>
      </c>
      <c r="D77">
        <v>247</v>
      </c>
      <c r="E77">
        <v>236</v>
      </c>
      <c r="F77">
        <v>224</v>
      </c>
      <c r="G77" t="s">
        <v>191</v>
      </c>
      <c r="H77" s="16" t="s">
        <v>192</v>
      </c>
    </row>
    <row r="78" spans="1:11">
      <c r="B78" t="s">
        <v>193</v>
      </c>
      <c r="G78" t="s">
        <v>193</v>
      </c>
    </row>
    <row r="79" spans="1:11">
      <c r="B79" t="s">
        <v>194</v>
      </c>
      <c r="C79">
        <v>9377</v>
      </c>
      <c r="D79">
        <v>9636</v>
      </c>
      <c r="E79">
        <v>9860</v>
      </c>
      <c r="F79">
        <v>10107</v>
      </c>
      <c r="G79" t="s">
        <v>194</v>
      </c>
      <c r="H79" t="s">
        <v>195</v>
      </c>
      <c r="I79" t="s">
        <v>196</v>
      </c>
    </row>
    <row r="80" spans="1:11">
      <c r="B80" t="s">
        <v>197</v>
      </c>
      <c r="C80">
        <f>SUM(C72:C79)</f>
        <v>10379</v>
      </c>
      <c r="E80">
        <f t="shared" ref="E80" si="2">SUM(E72:E79)</f>
        <v>10818</v>
      </c>
      <c r="F80">
        <f>SUM(F72:F79)</f>
        <v>11023</v>
      </c>
    </row>
    <row r="81" spans="1:3" s="9" customFormat="1"/>
    <row r="84" spans="1:3">
      <c r="A84">
        <v>8</v>
      </c>
      <c r="B84" t="s">
        <v>57</v>
      </c>
    </row>
    <row r="86" spans="1:3">
      <c r="B86" t="s">
        <v>198</v>
      </c>
      <c r="C86" s="14">
        <v>1457</v>
      </c>
    </row>
    <row r="87" spans="1:3">
      <c r="B87" t="s">
        <v>199</v>
      </c>
      <c r="C87" s="14">
        <v>1492</v>
      </c>
    </row>
    <row r="88" spans="1:3">
      <c r="B88" t="s">
        <v>200</v>
      </c>
      <c r="C88" s="14">
        <v>1527</v>
      </c>
    </row>
    <row r="89" spans="1:3">
      <c r="B89" t="s">
        <v>201</v>
      </c>
      <c r="C89" s="14">
        <v>1561</v>
      </c>
    </row>
    <row r="90" spans="1:3">
      <c r="B90" t="s">
        <v>202</v>
      </c>
      <c r="C90" s="14">
        <v>1624</v>
      </c>
    </row>
    <row r="91" spans="1:3">
      <c r="B91" t="s">
        <v>203</v>
      </c>
      <c r="C91" s="14">
        <v>1661</v>
      </c>
    </row>
    <row r="92" spans="1:3">
      <c r="B92" t="s">
        <v>204</v>
      </c>
      <c r="C92" s="14">
        <v>1690</v>
      </c>
    </row>
    <row r="93" spans="1:3">
      <c r="B93" t="s">
        <v>205</v>
      </c>
      <c r="C93" s="14">
        <v>1725</v>
      </c>
    </row>
    <row r="94" spans="1:3">
      <c r="B94" t="s">
        <v>206</v>
      </c>
      <c r="C94" s="14">
        <v>1778</v>
      </c>
    </row>
    <row r="95" spans="1:3">
      <c r="B95" t="s">
        <v>207</v>
      </c>
      <c r="C95" s="14">
        <v>1823</v>
      </c>
    </row>
    <row r="96" spans="1:3">
      <c r="B96" t="s">
        <v>208</v>
      </c>
      <c r="C96" s="14">
        <v>1867</v>
      </c>
    </row>
    <row r="97" spans="1:38">
      <c r="B97" t="s">
        <v>209</v>
      </c>
      <c r="C97" s="14">
        <v>1898</v>
      </c>
    </row>
    <row r="98" spans="1:38">
      <c r="B98" t="s">
        <v>210</v>
      </c>
      <c r="C98" s="14">
        <v>1920</v>
      </c>
    </row>
    <row r="99" spans="1:38">
      <c r="B99" t="s">
        <v>211</v>
      </c>
      <c r="C99" s="14">
        <v>1959</v>
      </c>
    </row>
    <row r="100" spans="1:38">
      <c r="B100" t="s">
        <v>212</v>
      </c>
      <c r="C100" s="14">
        <v>1973</v>
      </c>
      <c r="D100" t="s">
        <v>213</v>
      </c>
    </row>
    <row r="101" spans="1:38">
      <c r="B101" t="s">
        <v>214</v>
      </c>
      <c r="C101" s="14">
        <v>1576</v>
      </c>
      <c r="D101" s="14">
        <f>C102-C101</f>
        <v>49</v>
      </c>
    </row>
    <row r="102" spans="1:38">
      <c r="B102" t="s">
        <v>215</v>
      </c>
      <c r="C102" s="14">
        <v>1625</v>
      </c>
      <c r="D102" s="3">
        <f>D101/C101</f>
        <v>3.1091370558375634E-2</v>
      </c>
    </row>
    <row r="104" spans="1:38" s="9" customFormat="1"/>
    <row r="106" spans="1:38">
      <c r="A106" s="8">
        <v>9</v>
      </c>
      <c r="B106" s="8" t="s">
        <v>63</v>
      </c>
      <c r="C106" s="23"/>
      <c r="D106" s="23"/>
      <c r="E106" s="23"/>
      <c r="F106" s="23"/>
      <c r="G106" s="23"/>
      <c r="H106" s="23"/>
      <c r="I106" s="23"/>
      <c r="J106" s="23"/>
      <c r="K106" s="23"/>
      <c r="L106" s="23"/>
      <c r="M106" s="23"/>
      <c r="N106" s="23"/>
      <c r="O106" s="23"/>
    </row>
    <row r="107" spans="1:38">
      <c r="C107">
        <v>2024</v>
      </c>
      <c r="D107">
        <v>2023</v>
      </c>
      <c r="E107">
        <v>2022</v>
      </c>
      <c r="F107">
        <v>2021</v>
      </c>
      <c r="G107">
        <v>2020</v>
      </c>
      <c r="AL107" s="14"/>
    </row>
    <row r="108" spans="1:38">
      <c r="B108" t="s">
        <v>91</v>
      </c>
      <c r="C108">
        <v>4</v>
      </c>
      <c r="D108" s="142">
        <v>4</v>
      </c>
      <c r="E108">
        <v>3</v>
      </c>
      <c r="F108">
        <v>3</v>
      </c>
      <c r="G108">
        <v>7</v>
      </c>
      <c r="N108" t="s">
        <v>216</v>
      </c>
      <c r="AL108" s="14"/>
    </row>
    <row r="109" spans="1:38">
      <c r="B109" t="s">
        <v>101</v>
      </c>
      <c r="D109" s="142">
        <v>4</v>
      </c>
      <c r="E109">
        <v>2</v>
      </c>
      <c r="F109">
        <v>0</v>
      </c>
      <c r="G109">
        <v>6</v>
      </c>
      <c r="AL109" s="14"/>
    </row>
    <row r="110" spans="1:38">
      <c r="B110" t="s">
        <v>109</v>
      </c>
      <c r="D110" s="142">
        <v>7</v>
      </c>
      <c r="E110">
        <v>4</v>
      </c>
      <c r="F110">
        <v>4</v>
      </c>
      <c r="G110">
        <v>3</v>
      </c>
      <c r="AL110" s="14"/>
    </row>
    <row r="111" spans="1:38">
      <c r="B111" t="s">
        <v>117</v>
      </c>
      <c r="D111" s="142">
        <v>6</v>
      </c>
      <c r="E111">
        <v>4</v>
      </c>
      <c r="F111">
        <v>3</v>
      </c>
      <c r="G111">
        <v>4</v>
      </c>
      <c r="AL111" s="14"/>
    </row>
    <row r="112" spans="1:38">
      <c r="B112" t="s">
        <v>123</v>
      </c>
      <c r="D112" s="142">
        <v>6</v>
      </c>
      <c r="E112">
        <v>2</v>
      </c>
      <c r="F112">
        <v>2</v>
      </c>
      <c r="G112">
        <v>4</v>
      </c>
      <c r="AL112" s="14"/>
    </row>
    <row r="113" spans="1:38">
      <c r="B113" t="s">
        <v>130</v>
      </c>
      <c r="D113" s="142">
        <v>9</v>
      </c>
      <c r="E113">
        <v>3</v>
      </c>
      <c r="F113">
        <v>2</v>
      </c>
      <c r="G113">
        <v>3</v>
      </c>
      <c r="AL113" s="14"/>
    </row>
    <row r="114" spans="1:38">
      <c r="B114" t="s">
        <v>136</v>
      </c>
      <c r="D114" s="142">
        <v>6</v>
      </c>
      <c r="E114">
        <v>6</v>
      </c>
      <c r="F114">
        <v>6</v>
      </c>
      <c r="G114">
        <v>2</v>
      </c>
      <c r="AL114" s="14"/>
    </row>
    <row r="115" spans="1:38">
      <c r="B115" t="s">
        <v>142</v>
      </c>
      <c r="D115" s="142">
        <v>4</v>
      </c>
      <c r="E115">
        <v>5</v>
      </c>
      <c r="F115">
        <v>1</v>
      </c>
      <c r="G115">
        <v>4</v>
      </c>
      <c r="AL115" s="14"/>
    </row>
    <row r="116" spans="1:38">
      <c r="A116" s="8"/>
      <c r="B116" t="s">
        <v>148</v>
      </c>
      <c r="D116" s="142">
        <v>4</v>
      </c>
      <c r="E116">
        <v>4</v>
      </c>
      <c r="F116">
        <v>3</v>
      </c>
      <c r="G116">
        <v>5</v>
      </c>
      <c r="I116" s="23"/>
      <c r="J116" s="23"/>
      <c r="K116" s="23"/>
      <c r="L116" s="23"/>
      <c r="M116" s="23"/>
      <c r="N116" s="23"/>
      <c r="O116" s="23"/>
    </row>
    <row r="117" spans="1:38">
      <c r="A117" s="8"/>
      <c r="B117" t="s">
        <v>153</v>
      </c>
      <c r="D117" s="142">
        <v>6</v>
      </c>
      <c r="E117">
        <v>8</v>
      </c>
      <c r="F117">
        <v>5</v>
      </c>
      <c r="G117">
        <v>3</v>
      </c>
      <c r="I117" s="23"/>
      <c r="J117" s="23"/>
      <c r="K117" s="23"/>
      <c r="L117" s="23"/>
      <c r="M117" s="23"/>
      <c r="N117" s="23"/>
      <c r="O117" s="23"/>
    </row>
    <row r="118" spans="1:38">
      <c r="A118" s="8"/>
      <c r="B118" t="s">
        <v>158</v>
      </c>
      <c r="D118" s="142">
        <v>11</v>
      </c>
      <c r="E118">
        <v>8</v>
      </c>
      <c r="F118">
        <v>13</v>
      </c>
      <c r="G118">
        <v>4</v>
      </c>
      <c r="I118" s="23"/>
      <c r="J118" s="23"/>
      <c r="K118" s="23"/>
      <c r="L118" s="23"/>
      <c r="M118" s="23"/>
      <c r="N118" s="23"/>
      <c r="O118" s="23"/>
    </row>
    <row r="119" spans="1:38">
      <c r="B119" t="s">
        <v>163</v>
      </c>
      <c r="D119" s="142">
        <v>8</v>
      </c>
      <c r="E119" s="14">
        <v>6</v>
      </c>
      <c r="F119">
        <v>3</v>
      </c>
      <c r="G119">
        <v>7</v>
      </c>
    </row>
    <row r="120" spans="1:38">
      <c r="D120" s="14"/>
    </row>
    <row r="121" spans="1:38" s="9" customFormat="1">
      <c r="D121" s="147"/>
    </row>
    <row r="122" spans="1:38">
      <c r="D122" s="14"/>
    </row>
    <row r="123" spans="1:38">
      <c r="A123" s="8">
        <v>11</v>
      </c>
      <c r="B123" s="8" t="s">
        <v>73</v>
      </c>
      <c r="D123" s="14"/>
    </row>
    <row r="124" spans="1:38">
      <c r="G124" s="148" t="s">
        <v>217</v>
      </c>
      <c r="H124" s="149"/>
      <c r="I124" s="149"/>
      <c r="J124" s="149"/>
      <c r="K124" s="149"/>
      <c r="L124" s="149" t="s">
        <v>218</v>
      </c>
      <c r="M124" s="149"/>
      <c r="N124" s="149"/>
      <c r="O124" s="149"/>
      <c r="P124" s="149"/>
      <c r="Q124" s="149" t="s">
        <v>219</v>
      </c>
      <c r="R124" s="149"/>
    </row>
    <row r="125" spans="1:38">
      <c r="B125" t="s">
        <v>220</v>
      </c>
      <c r="C125" s="3">
        <v>0.6919642857142857</v>
      </c>
      <c r="D125" s="3"/>
      <c r="G125" s="148">
        <v>123</v>
      </c>
      <c r="H125" s="149">
        <v>103</v>
      </c>
      <c r="I125" s="149">
        <v>114</v>
      </c>
      <c r="J125" s="149">
        <v>125</v>
      </c>
      <c r="K125" s="148">
        <f>SUM(G125:J125)</f>
        <v>465</v>
      </c>
      <c r="L125" s="149">
        <v>39</v>
      </c>
      <c r="M125" s="149">
        <v>49</v>
      </c>
      <c r="N125" s="149">
        <v>60</v>
      </c>
      <c r="O125" s="149">
        <v>59</v>
      </c>
      <c r="P125" s="149">
        <f>SUM(L125:O125)</f>
        <v>207</v>
      </c>
      <c r="Q125" s="148">
        <f>K125+P125</f>
        <v>672</v>
      </c>
      <c r="R125" s="149">
        <f>K125/Q125</f>
        <v>0.6919642857142857</v>
      </c>
    </row>
    <row r="126" spans="1:38">
      <c r="B126" t="s">
        <v>221</v>
      </c>
      <c r="C126" s="3">
        <v>0.74122236671001296</v>
      </c>
      <c r="G126" s="148">
        <v>163</v>
      </c>
      <c r="H126" s="149">
        <v>145</v>
      </c>
      <c r="I126" s="149">
        <v>132</v>
      </c>
      <c r="J126" s="149">
        <v>130</v>
      </c>
      <c r="K126" s="148">
        <f>SUM(G126:J126)</f>
        <v>570</v>
      </c>
      <c r="L126" s="149">
        <v>63</v>
      </c>
      <c r="M126" s="149">
        <v>44</v>
      </c>
      <c r="N126" s="149">
        <v>57</v>
      </c>
      <c r="O126" s="149">
        <v>35</v>
      </c>
      <c r="P126" s="149">
        <f>SUM(L126:O126)</f>
        <v>199</v>
      </c>
      <c r="Q126" s="148">
        <f>K126+P126</f>
        <v>769</v>
      </c>
      <c r="R126" s="149">
        <f>K126/Q126</f>
        <v>0.74122236671001296</v>
      </c>
    </row>
    <row r="127" spans="1:38">
      <c r="B127" t="s">
        <v>222</v>
      </c>
      <c r="C127" s="3">
        <v>0.74250000000000005</v>
      </c>
      <c r="G127" s="148">
        <v>75</v>
      </c>
      <c r="H127" s="149">
        <v>74</v>
      </c>
      <c r="I127" s="149">
        <v>79</v>
      </c>
      <c r="J127" s="149">
        <v>69</v>
      </c>
      <c r="K127" s="148">
        <f>SUM(G127:J127)</f>
        <v>297</v>
      </c>
      <c r="L127" s="149">
        <v>25</v>
      </c>
      <c r="M127" s="149">
        <v>26</v>
      </c>
      <c r="N127" s="149">
        <v>21</v>
      </c>
      <c r="O127" s="149">
        <v>31</v>
      </c>
      <c r="P127" s="149">
        <f>SUM(L127:O127)</f>
        <v>103</v>
      </c>
      <c r="Q127" s="148">
        <f>K127+P127</f>
        <v>400</v>
      </c>
      <c r="R127" s="149">
        <f>K127/Q127</f>
        <v>0.74250000000000005</v>
      </c>
    </row>
    <row r="128" spans="1:38">
      <c r="D128" s="14"/>
    </row>
    <row r="129" spans="1:13" s="9" customFormat="1"/>
    <row r="131" spans="1:13">
      <c r="A131" s="8">
        <v>12</v>
      </c>
      <c r="B131" s="8" t="s">
        <v>223</v>
      </c>
    </row>
    <row r="133" spans="1:13">
      <c r="B133" t="s">
        <v>224</v>
      </c>
      <c r="C133" t="s">
        <v>225</v>
      </c>
      <c r="D133" t="s">
        <v>225</v>
      </c>
      <c r="E133" t="s">
        <v>226</v>
      </c>
      <c r="F133" t="s">
        <v>226</v>
      </c>
      <c r="G133" t="s">
        <v>227</v>
      </c>
      <c r="H133" t="s">
        <v>227</v>
      </c>
      <c r="I133" s="85" t="s">
        <v>228</v>
      </c>
      <c r="J133" t="s">
        <v>229</v>
      </c>
      <c r="K133" t="s">
        <v>229</v>
      </c>
      <c r="L133" t="s">
        <v>230</v>
      </c>
      <c r="M133" t="s">
        <v>230</v>
      </c>
    </row>
    <row r="134" spans="1:13">
      <c r="B134" t="s">
        <v>231</v>
      </c>
      <c r="C134" t="s">
        <v>232</v>
      </c>
      <c r="D134" s="83">
        <v>21368</v>
      </c>
      <c r="E134" s="17" t="s">
        <v>233</v>
      </c>
      <c r="F134" s="83">
        <v>18549000</v>
      </c>
      <c r="G134" s="17" t="s">
        <v>234</v>
      </c>
      <c r="H134" s="18">
        <v>16840000</v>
      </c>
      <c r="I134" s="86">
        <f t="shared" ref="I134:I140" si="3">100*((F134-H134)/H134)</f>
        <v>10.148456057007126</v>
      </c>
      <c r="J134" s="17" t="s">
        <v>235</v>
      </c>
      <c r="K134" s="18">
        <v>11948000</v>
      </c>
      <c r="L134" s="17" t="s">
        <v>236</v>
      </c>
      <c r="M134" s="18">
        <v>15400000</v>
      </c>
    </row>
    <row r="135" spans="1:13">
      <c r="B135" t="s">
        <v>237</v>
      </c>
      <c r="C135" t="s">
        <v>238</v>
      </c>
      <c r="D135" s="59"/>
      <c r="E135" s="17" t="s">
        <v>239</v>
      </c>
      <c r="F135" s="83">
        <v>114700000</v>
      </c>
      <c r="G135" s="17" t="s">
        <v>240</v>
      </c>
      <c r="H135" s="18">
        <v>104300000</v>
      </c>
      <c r="I135" s="86">
        <f t="shared" si="3"/>
        <v>9.9712368168744021</v>
      </c>
      <c r="J135" s="17" t="s">
        <v>241</v>
      </c>
      <c r="K135" s="18">
        <v>101200000</v>
      </c>
      <c r="L135" s="17" t="s">
        <v>242</v>
      </c>
      <c r="M135" s="18">
        <v>102500000</v>
      </c>
    </row>
    <row r="136" spans="1:13">
      <c r="B136" t="s">
        <v>243</v>
      </c>
      <c r="C136" t="s">
        <v>244</v>
      </c>
      <c r="D136" s="83">
        <v>2592375</v>
      </c>
      <c r="E136" s="17" t="s">
        <v>245</v>
      </c>
      <c r="F136" s="83">
        <v>2517447</v>
      </c>
      <c r="G136" s="17" t="s">
        <v>246</v>
      </c>
      <c r="H136" s="18">
        <v>2403056</v>
      </c>
      <c r="I136" s="86">
        <f t="shared" si="3"/>
        <v>4.7602303067427476</v>
      </c>
      <c r="J136" s="17" t="s">
        <v>245</v>
      </c>
      <c r="K136" s="18">
        <v>2505366</v>
      </c>
      <c r="L136" s="17" t="s">
        <v>246</v>
      </c>
      <c r="M136" s="18">
        <v>2409766</v>
      </c>
    </row>
    <row r="137" spans="1:13">
      <c r="B137" t="s">
        <v>191</v>
      </c>
      <c r="C137" t="s">
        <v>247</v>
      </c>
      <c r="D137" s="83">
        <v>1033301</v>
      </c>
      <c r="E137" s="17" t="s">
        <v>248</v>
      </c>
      <c r="F137" s="83">
        <v>1106000</v>
      </c>
      <c r="G137" s="18" t="s">
        <v>247</v>
      </c>
      <c r="H137" s="18">
        <v>1013213</v>
      </c>
      <c r="I137" s="86">
        <f t="shared" si="3"/>
        <v>9.1576993188993825</v>
      </c>
      <c r="J137" s="18">
        <v>906936</v>
      </c>
      <c r="K137" s="18">
        <v>906936</v>
      </c>
      <c r="L137" s="18">
        <v>932823</v>
      </c>
      <c r="M137" s="18">
        <v>932823</v>
      </c>
    </row>
    <row r="138" spans="1:13">
      <c r="B138" t="s">
        <v>189</v>
      </c>
      <c r="C138" t="s">
        <v>249</v>
      </c>
      <c r="D138" s="83">
        <v>745310</v>
      </c>
      <c r="E138" s="18">
        <v>636853</v>
      </c>
      <c r="F138" s="83">
        <v>636853</v>
      </c>
      <c r="G138" s="18">
        <v>601000</v>
      </c>
      <c r="H138" s="18">
        <v>601000</v>
      </c>
      <c r="I138" s="86">
        <f t="shared" si="3"/>
        <v>5.9655574043261232</v>
      </c>
      <c r="J138" s="18">
        <v>510000</v>
      </c>
      <c r="K138" s="18">
        <v>510000</v>
      </c>
      <c r="L138" s="18">
        <v>484000</v>
      </c>
      <c r="M138" s="18">
        <v>484000</v>
      </c>
    </row>
    <row r="139" spans="1:13">
      <c r="B139" t="s">
        <v>188</v>
      </c>
      <c r="C139" t="s">
        <v>250</v>
      </c>
      <c r="D139" s="83">
        <v>202150</v>
      </c>
      <c r="E139" s="18">
        <v>197612</v>
      </c>
      <c r="F139" s="83">
        <v>197612</v>
      </c>
      <c r="G139" s="18">
        <v>188270</v>
      </c>
      <c r="H139" s="18">
        <v>188270</v>
      </c>
      <c r="I139" s="86">
        <f t="shared" si="3"/>
        <v>4.9620226270781327</v>
      </c>
      <c r="J139" s="18">
        <v>182875</v>
      </c>
      <c r="K139" s="18">
        <v>182875</v>
      </c>
      <c r="L139" s="18">
        <v>181500</v>
      </c>
      <c r="M139" s="18">
        <v>181500</v>
      </c>
    </row>
    <row r="140" spans="1:13">
      <c r="B140" t="s">
        <v>183</v>
      </c>
      <c r="C140" t="s">
        <v>251</v>
      </c>
      <c r="D140" s="83">
        <v>2949192</v>
      </c>
      <c r="E140" s="17" t="s">
        <v>252</v>
      </c>
      <c r="F140" s="83">
        <v>2827628</v>
      </c>
      <c r="G140" s="17" t="s">
        <v>253</v>
      </c>
      <c r="H140" s="18">
        <v>1993881</v>
      </c>
      <c r="I140" s="86">
        <f t="shared" si="3"/>
        <v>41.815283860972649</v>
      </c>
      <c r="J140" s="17" t="s">
        <v>254</v>
      </c>
      <c r="K140" s="18">
        <v>2154742</v>
      </c>
      <c r="L140" s="17" t="s">
        <v>255</v>
      </c>
      <c r="M140" s="18">
        <v>2309905</v>
      </c>
    </row>
    <row r="141" spans="1:13">
      <c r="B141" t="s">
        <v>193</v>
      </c>
      <c r="C141" t="s">
        <v>256</v>
      </c>
      <c r="D141" s="83">
        <v>575698</v>
      </c>
      <c r="E141" s="18">
        <v>551830</v>
      </c>
      <c r="F141" s="83">
        <v>551830</v>
      </c>
      <c r="G141" s="18">
        <v>470777</v>
      </c>
      <c r="H141" s="18">
        <v>470777</v>
      </c>
      <c r="I141" s="86">
        <f>100*((F141-H141)/H141)</f>
        <v>17.216856388481169</v>
      </c>
      <c r="J141" s="18">
        <v>428626</v>
      </c>
      <c r="K141" s="18">
        <v>428626</v>
      </c>
      <c r="L141" s="18">
        <v>406951</v>
      </c>
      <c r="M141" s="18">
        <v>406951</v>
      </c>
    </row>
    <row r="142" spans="1:13">
      <c r="B142" t="s">
        <v>257</v>
      </c>
      <c r="G142" s="18"/>
      <c r="H142" s="18"/>
      <c r="L142" s="18">
        <v>13560</v>
      </c>
      <c r="M142" s="18">
        <v>13560</v>
      </c>
    </row>
    <row r="143" spans="1:13">
      <c r="B143" t="s">
        <v>258</v>
      </c>
      <c r="C143" s="93" t="s">
        <v>259</v>
      </c>
      <c r="D143" s="84">
        <f>SUM(D136:D142)</f>
        <v>8098026</v>
      </c>
      <c r="F143" s="84">
        <f>SUM(F134:F141)</f>
        <v>141086370</v>
      </c>
      <c r="G143" s="24"/>
      <c r="H143" s="24">
        <f>SUM(H134:H141)</f>
        <v>127810197</v>
      </c>
      <c r="J143" s="24"/>
      <c r="K143" s="24">
        <f t="shared" ref="K143" si="4">SUM(K134:K141)</f>
        <v>119836545</v>
      </c>
      <c r="M143" s="24">
        <f>SUM(M134:M142)</f>
        <v>124638505</v>
      </c>
    </row>
    <row r="144" spans="1:13">
      <c r="C144" s="93">
        <v>157900000</v>
      </c>
      <c r="E144" s="24" t="s">
        <v>16</v>
      </c>
      <c r="F144" s="84">
        <v>43900000000</v>
      </c>
      <c r="G144" s="24" t="s">
        <v>16</v>
      </c>
      <c r="H144" s="24">
        <v>41300000000</v>
      </c>
      <c r="J144" s="24" t="s">
        <v>16</v>
      </c>
      <c r="K144" s="24">
        <v>36800000000</v>
      </c>
      <c r="M144" s="24"/>
    </row>
    <row r="145" spans="1:13">
      <c r="B145" s="93"/>
      <c r="C145" s="93">
        <v>141086370</v>
      </c>
      <c r="D145" s="93"/>
      <c r="F145" s="91">
        <f>F144/F143</f>
        <v>311.15691756758645</v>
      </c>
      <c r="H145" s="91">
        <f>H144/H143</f>
        <v>323.13540679387262</v>
      </c>
      <c r="J145" s="24"/>
      <c r="K145" s="91">
        <f>K144/K143</f>
        <v>307.08495476067003</v>
      </c>
      <c r="M145" s="24"/>
    </row>
    <row r="146" spans="1:13">
      <c r="C146" s="93">
        <f>C144-C145</f>
        <v>16813630</v>
      </c>
      <c r="E146" s="24" t="s">
        <v>260</v>
      </c>
      <c r="F146" s="84" t="s">
        <v>261</v>
      </c>
      <c r="G146" s="24" t="s">
        <v>260</v>
      </c>
      <c r="H146" s="92" t="s">
        <v>261</v>
      </c>
      <c r="J146" s="24"/>
      <c r="K146" s="24" t="s">
        <v>261</v>
      </c>
      <c r="M146" s="24"/>
    </row>
    <row r="147" spans="1:13" s="9" customFormat="1">
      <c r="C147" s="19">
        <f>C146/C145</f>
        <v>0.11917260327840315</v>
      </c>
      <c r="E147" s="9" t="s">
        <v>262</v>
      </c>
      <c r="F147" s="9">
        <f>F143/F144</f>
        <v>3.2138125284738041E-3</v>
      </c>
      <c r="G147" s="9" t="s">
        <v>262</v>
      </c>
      <c r="H147" s="9">
        <f>H143/H144</f>
        <v>3.0946778934624699E-3</v>
      </c>
      <c r="I147" s="86">
        <f>100*((F147-H147)/H147)</f>
        <v>3.8496618747627021</v>
      </c>
      <c r="K147" s="9">
        <f>K143/K144</f>
        <v>3.2564278532608696E-3</v>
      </c>
    </row>
    <row r="149" spans="1:13" ht="86.45">
      <c r="A149" s="8">
        <v>13</v>
      </c>
      <c r="B149" s="151" t="s">
        <v>263</v>
      </c>
    </row>
    <row r="150" spans="1:13">
      <c r="A150" s="8"/>
      <c r="B150">
        <v>2023</v>
      </c>
      <c r="C150" s="15">
        <v>0.46</v>
      </c>
    </row>
    <row r="151" spans="1:13">
      <c r="B151">
        <v>2022</v>
      </c>
      <c r="C151" s="56">
        <v>0.51</v>
      </c>
    </row>
    <row r="152" spans="1:13">
      <c r="B152">
        <v>2021</v>
      </c>
      <c r="C152" s="15">
        <v>0.66</v>
      </c>
    </row>
    <row r="153" spans="1:13">
      <c r="B153">
        <v>2020</v>
      </c>
      <c r="C153" s="15">
        <v>0.37</v>
      </c>
    </row>
    <row r="154" spans="1:13">
      <c r="B154">
        <v>2019</v>
      </c>
      <c r="C154" s="15">
        <v>0.56999999999999995</v>
      </c>
    </row>
    <row r="158" spans="1:13">
      <c r="C158">
        <v>2024</v>
      </c>
      <c r="D158">
        <v>2023</v>
      </c>
      <c r="E158">
        <v>2022</v>
      </c>
      <c r="F158">
        <v>2021</v>
      </c>
      <c r="G158">
        <v>2020</v>
      </c>
    </row>
    <row r="159" spans="1:13">
      <c r="D159">
        <v>8</v>
      </c>
      <c r="E159">
        <v>8</v>
      </c>
      <c r="F159">
        <v>3</v>
      </c>
      <c r="G159">
        <v>7</v>
      </c>
      <c r="H159">
        <v>12</v>
      </c>
    </row>
    <row r="160" spans="1:13">
      <c r="A160">
        <v>2024</v>
      </c>
      <c r="B160" t="s">
        <v>91</v>
      </c>
      <c r="D160">
        <v>11</v>
      </c>
      <c r="E160">
        <v>11</v>
      </c>
      <c r="F160">
        <v>13</v>
      </c>
      <c r="G160">
        <v>4</v>
      </c>
      <c r="H160">
        <v>11</v>
      </c>
    </row>
    <row r="161" spans="1:8">
      <c r="B161" t="s">
        <v>101</v>
      </c>
      <c r="D161">
        <v>6</v>
      </c>
      <c r="E161">
        <v>6</v>
      </c>
      <c r="F161">
        <v>5</v>
      </c>
      <c r="G161">
        <v>3</v>
      </c>
      <c r="H161">
        <v>10</v>
      </c>
    </row>
    <row r="162" spans="1:8">
      <c r="B162" t="s">
        <v>109</v>
      </c>
      <c r="D162">
        <v>4</v>
      </c>
      <c r="E162">
        <v>4</v>
      </c>
      <c r="F162">
        <v>3</v>
      </c>
      <c r="G162">
        <v>5</v>
      </c>
      <c r="H162">
        <v>9</v>
      </c>
    </row>
    <row r="163" spans="1:8">
      <c r="B163" t="s">
        <v>117</v>
      </c>
      <c r="D163">
        <v>4</v>
      </c>
      <c r="E163">
        <v>4</v>
      </c>
      <c r="F163">
        <v>1</v>
      </c>
      <c r="G163">
        <v>4</v>
      </c>
      <c r="H163">
        <v>8</v>
      </c>
    </row>
    <row r="164" spans="1:8">
      <c r="B164" t="s">
        <v>123</v>
      </c>
      <c r="D164">
        <v>6</v>
      </c>
      <c r="E164">
        <v>6</v>
      </c>
      <c r="F164">
        <v>6</v>
      </c>
      <c r="G164">
        <v>2</v>
      </c>
      <c r="H164">
        <v>7</v>
      </c>
    </row>
    <row r="165" spans="1:8">
      <c r="B165" t="s">
        <v>130</v>
      </c>
      <c r="D165">
        <v>9</v>
      </c>
      <c r="E165">
        <v>9</v>
      </c>
      <c r="F165">
        <v>2</v>
      </c>
      <c r="G165">
        <v>3</v>
      </c>
      <c r="H165">
        <v>6</v>
      </c>
    </row>
    <row r="166" spans="1:8">
      <c r="B166" t="s">
        <v>136</v>
      </c>
      <c r="D166">
        <v>6</v>
      </c>
      <c r="E166">
        <v>6</v>
      </c>
      <c r="F166">
        <v>2</v>
      </c>
      <c r="G166">
        <v>4</v>
      </c>
      <c r="H166">
        <v>5</v>
      </c>
    </row>
    <row r="167" spans="1:8">
      <c r="B167" t="s">
        <v>142</v>
      </c>
      <c r="D167">
        <v>6</v>
      </c>
      <c r="E167">
        <v>6</v>
      </c>
      <c r="F167">
        <v>3</v>
      </c>
      <c r="G167">
        <v>4</v>
      </c>
      <c r="H167">
        <v>4</v>
      </c>
    </row>
    <row r="168" spans="1:8">
      <c r="B168" t="s">
        <v>148</v>
      </c>
      <c r="D168">
        <v>7</v>
      </c>
      <c r="E168">
        <v>7</v>
      </c>
      <c r="F168">
        <v>4</v>
      </c>
      <c r="G168">
        <v>3</v>
      </c>
      <c r="H168">
        <v>3</v>
      </c>
    </row>
    <row r="169" spans="1:8">
      <c r="B169" t="s">
        <v>153</v>
      </c>
      <c r="D169">
        <v>4</v>
      </c>
      <c r="E169">
        <v>4</v>
      </c>
      <c r="F169">
        <v>0</v>
      </c>
      <c r="G169">
        <v>6</v>
      </c>
      <c r="H169">
        <v>2</v>
      </c>
    </row>
    <row r="170" spans="1:8">
      <c r="B170" t="s">
        <v>158</v>
      </c>
      <c r="C170">
        <v>4</v>
      </c>
      <c r="D170">
        <v>4</v>
      </c>
      <c r="E170">
        <v>4</v>
      </c>
      <c r="F170">
        <v>3</v>
      </c>
      <c r="G170">
        <v>7</v>
      </c>
      <c r="H170">
        <v>1</v>
      </c>
    </row>
    <row r="171" spans="1:8">
      <c r="B171" t="s">
        <v>163</v>
      </c>
      <c r="C171">
        <v>8</v>
      </c>
    </row>
    <row r="172" spans="1:8">
      <c r="A172">
        <v>2023</v>
      </c>
      <c r="C172">
        <v>11</v>
      </c>
    </row>
    <row r="173" spans="1:8">
      <c r="C173">
        <v>6</v>
      </c>
    </row>
    <row r="174" spans="1:8">
      <c r="C174">
        <v>4</v>
      </c>
    </row>
    <row r="175" spans="1:8">
      <c r="C175">
        <v>4</v>
      </c>
    </row>
    <row r="176" spans="1:8">
      <c r="C176">
        <v>6</v>
      </c>
    </row>
    <row r="177" spans="3:3">
      <c r="C177">
        <v>9</v>
      </c>
    </row>
    <row r="178" spans="3:3">
      <c r="C178">
        <v>6</v>
      </c>
    </row>
    <row r="179" spans="3:3">
      <c r="C179">
        <v>6</v>
      </c>
    </row>
    <row r="180" spans="3:3">
      <c r="C180">
        <v>7</v>
      </c>
    </row>
    <row r="181" spans="3:3">
      <c r="C181">
        <v>4</v>
      </c>
    </row>
    <row r="182" spans="3:3">
      <c r="C182">
        <v>4</v>
      </c>
    </row>
    <row r="183" spans="3:3">
      <c r="C183">
        <v>8</v>
      </c>
    </row>
    <row r="184" spans="3:3">
      <c r="C184">
        <v>11</v>
      </c>
    </row>
    <row r="185" spans="3:3">
      <c r="C185">
        <v>6</v>
      </c>
    </row>
    <row r="186" spans="3:3">
      <c r="C186">
        <v>4</v>
      </c>
    </row>
    <row r="187" spans="3:3">
      <c r="C187">
        <v>4</v>
      </c>
    </row>
    <row r="188" spans="3:3">
      <c r="C188">
        <v>6</v>
      </c>
    </row>
    <row r="189" spans="3:3">
      <c r="C189">
        <v>9</v>
      </c>
    </row>
    <row r="190" spans="3:3">
      <c r="C190">
        <v>6</v>
      </c>
    </row>
    <row r="191" spans="3:3">
      <c r="C191">
        <v>6</v>
      </c>
    </row>
    <row r="192" spans="3:3">
      <c r="C192">
        <v>7</v>
      </c>
    </row>
    <row r="193" spans="3:3">
      <c r="C193">
        <v>4</v>
      </c>
    </row>
    <row r="194" spans="3:3">
      <c r="C194">
        <v>4</v>
      </c>
    </row>
    <row r="195" spans="3:3">
      <c r="C195">
        <v>3</v>
      </c>
    </row>
    <row r="196" spans="3:3">
      <c r="C196">
        <v>13</v>
      </c>
    </row>
    <row r="197" spans="3:3">
      <c r="C197">
        <v>5</v>
      </c>
    </row>
    <row r="198" spans="3:3">
      <c r="C198">
        <v>3</v>
      </c>
    </row>
    <row r="199" spans="3:3">
      <c r="C199">
        <v>1</v>
      </c>
    </row>
    <row r="200" spans="3:3">
      <c r="C200">
        <v>6</v>
      </c>
    </row>
    <row r="201" spans="3:3">
      <c r="C201">
        <v>2</v>
      </c>
    </row>
    <row r="202" spans="3:3">
      <c r="C202">
        <v>2</v>
      </c>
    </row>
    <row r="203" spans="3:3">
      <c r="C203">
        <v>3</v>
      </c>
    </row>
    <row r="204" spans="3:3">
      <c r="C204">
        <v>4</v>
      </c>
    </row>
    <row r="205" spans="3:3">
      <c r="C205">
        <v>0</v>
      </c>
    </row>
    <row r="206" spans="3:3">
      <c r="C206">
        <v>3</v>
      </c>
    </row>
    <row r="207" spans="3:3">
      <c r="C207">
        <v>7</v>
      </c>
    </row>
    <row r="208" spans="3:3">
      <c r="C208">
        <v>4</v>
      </c>
    </row>
    <row r="209" spans="3:3">
      <c r="C209">
        <v>3</v>
      </c>
    </row>
    <row r="210" spans="3:3">
      <c r="C210">
        <v>5</v>
      </c>
    </row>
    <row r="211" spans="3:3">
      <c r="C211">
        <v>4</v>
      </c>
    </row>
    <row r="212" spans="3:3">
      <c r="C212">
        <v>2</v>
      </c>
    </row>
    <row r="213" spans="3:3">
      <c r="C213">
        <v>3</v>
      </c>
    </row>
    <row r="214" spans="3:3">
      <c r="C214">
        <v>4</v>
      </c>
    </row>
    <row r="215" spans="3:3">
      <c r="C215">
        <v>4</v>
      </c>
    </row>
    <row r="216" spans="3:3">
      <c r="C216">
        <v>3</v>
      </c>
    </row>
    <row r="217" spans="3:3">
      <c r="C217">
        <v>6</v>
      </c>
    </row>
    <row r="218" spans="3:3">
      <c r="C218">
        <v>7</v>
      </c>
    </row>
  </sheetData>
  <sortState xmlns:xlrd2="http://schemas.microsoft.com/office/spreadsheetml/2017/richdata2" ref="C159:H171">
    <sortCondition descending="1" ref="H159:H171"/>
  </sortState>
  <phoneticPr fontId="8" type="noConversion"/>
  <hyperlinks>
    <hyperlink ref="K5" r:id="rId1" xr:uid="{836FDB17-99FB-4C02-B6E0-F4B8168A72B0}"/>
    <hyperlink ref="K8" r:id="rId2" xr:uid="{D80264CF-7706-4C12-B34D-7DC2EE6ECF6D}"/>
    <hyperlink ref="K16" r:id="rId3" xr:uid="{C60E16A1-C3AD-424B-A98E-59DE3EF1BE03}"/>
    <hyperlink ref="K14" r:id="rId4" xr:uid="{09E7CF8B-D614-4320-8549-A3761635610D}"/>
    <hyperlink ref="K4" r:id="rId5" xr:uid="{E8818E3D-5DD6-4D82-A27F-6268DACF3E81}"/>
    <hyperlink ref="K12" r:id="rId6" xr:uid="{E220AF93-4C92-4E2E-81A8-9396B62CA0F5}"/>
    <hyperlink ref="K6" r:id="rId7" xr:uid="{79893112-1D7C-4568-8ACF-6F7D166964BA}"/>
    <hyperlink ref="K15" r:id="rId8" xr:uid="{AF0D36D5-6902-4409-9BF6-C85755183919}"/>
    <hyperlink ref="K7" r:id="rId9" xr:uid="{FD907DAE-B00D-4FBA-97F3-2C568F7F614A}"/>
    <hyperlink ref="H72" r:id="rId10" xr:uid="{876A18C6-5F64-49E8-996C-D46EA3C031FC}"/>
    <hyperlink ref="H76" r:id="rId11" xr:uid="{B3C40494-250B-440D-AED1-B29F320A43FB}"/>
    <hyperlink ref="H77" r:id="rId12" xr:uid="{42484172-C22A-4975-9C4E-208C21D6E4C0}"/>
  </hyperlinks>
  <pageMargins left="0.7" right="0.7" top="0.75" bottom="0.75" header="0.3" footer="0.3"/>
  <pageSetup paperSize="9" orientation="portrait" r:id="rId13"/>
  <legacyDrawing r:id="rId14"/>
  <extLst>
    <ext xmlns:x14="http://schemas.microsoft.com/office/spreadsheetml/2009/9/main" uri="{05C60535-1F16-4fd2-B633-F4F36F0B64E0}">
      <x14:sparklineGroups xmlns:xm="http://schemas.microsoft.com/office/excel/2006/main">
        <x14:sparklineGroup lineWeight="1.5" displayEmptyCellsAs="gap" xr2:uid="{84FDBB3A-4EBF-4CBD-A1DF-DBE85250BE15}">
          <x14:colorSeries rgb="FF77216F"/>
          <x14:colorNegative rgb="FFD00000"/>
          <x14:colorAxis rgb="FF000000"/>
          <x14:colorMarkers rgb="FFD00000"/>
          <x14:colorFirst rgb="FFD00000"/>
          <x14:colorLast rgb="FFD00000"/>
          <x14:colorHigh rgb="FFD00000"/>
          <x14:colorLow rgb="FFD00000"/>
          <x14:sparklines>
            <x14:sparkline>
              <xm:f>'Overall econ. health'!C86:C102</xm:f>
              <xm:sqref>E86</xm:sqref>
            </x14:sparkline>
          </x14:sparklines>
        </x14:sparklineGroup>
        <x14:sparklineGroup lineWeight="1.5" displayEmptyCellsAs="gap" xr2:uid="{9A3C438D-7D82-4DBB-8D5A-51D53AF2A966}">
          <x14:colorSeries rgb="FF77216F"/>
          <x14:colorNegative rgb="FFD00000"/>
          <x14:colorAxis rgb="FF000000"/>
          <x14:colorMarkers rgb="FFD00000"/>
          <x14:colorFirst rgb="FFD00000"/>
          <x14:colorLast rgb="FFD00000"/>
          <x14:colorHigh rgb="FFD00000"/>
          <x14:colorLow rgb="FFD00000"/>
          <x14:sparklines>
            <x14:sparkline>
              <xm:f>'Overall econ. health'!C170:C218</xm:f>
              <xm:sqref>E172</xm:sqref>
            </x14:sparkline>
          </x14:sparklines>
        </x14:sparklineGroup>
      </x14:sparklineGroup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9D16E-E511-4494-8514-A286ACF343FB}">
  <dimension ref="A1:X130"/>
  <sheetViews>
    <sheetView tabSelected="1" zoomScaleNormal="100" workbookViewId="0">
      <pane xSplit="2" ySplit="3" topLeftCell="C42" activePane="bottomRight" state="frozen"/>
      <selection pane="bottomRight" activeCell="B60" sqref="B60"/>
      <selection pane="bottomLeft" activeCell="A4" sqref="A4"/>
      <selection pane="topRight" activeCell="C1" sqref="C1"/>
    </sheetView>
  </sheetViews>
  <sheetFormatPr defaultRowHeight="14.45"/>
  <cols>
    <col min="2" max="2" width="48.7109375" bestFit="1" customWidth="1"/>
    <col min="3" max="3" width="23.5703125" customWidth="1"/>
    <col min="4" max="4" width="10.28515625" customWidth="1"/>
    <col min="5" max="5" width="31.28515625" customWidth="1"/>
    <col min="6" max="6" width="19.7109375" customWidth="1"/>
    <col min="7" max="7" width="29.7109375" customWidth="1"/>
    <col min="8" max="8" width="16" customWidth="1"/>
    <col min="9" max="9" width="18.5703125" customWidth="1"/>
    <col min="10" max="10" width="21.28515625" customWidth="1"/>
    <col min="11" max="11" width="15.28515625" customWidth="1"/>
    <col min="12" max="12" width="15.7109375" customWidth="1"/>
    <col min="13" max="13" width="16.42578125" customWidth="1"/>
    <col min="14" max="14" width="16.5703125" customWidth="1"/>
    <col min="15" max="15" width="12.7109375" customWidth="1"/>
    <col min="16" max="16" width="13.28515625" customWidth="1"/>
    <col min="17" max="17" width="15.5703125" customWidth="1"/>
    <col min="18" max="18" width="12.7109375" customWidth="1"/>
    <col min="19" max="19" width="13.7109375" customWidth="1"/>
    <col min="20" max="20" width="19.28515625" customWidth="1"/>
    <col min="21" max="21" width="18.5703125" bestFit="1" customWidth="1"/>
    <col min="22" max="22" width="16.7109375" bestFit="1" customWidth="1"/>
    <col min="23" max="23" width="20.42578125" bestFit="1" customWidth="1"/>
    <col min="24" max="24" width="16" bestFit="1" customWidth="1"/>
  </cols>
  <sheetData>
    <row r="1" spans="1:12">
      <c r="A1" s="8" t="s">
        <v>264</v>
      </c>
      <c r="D1" s="15"/>
      <c r="F1" s="3"/>
    </row>
    <row r="2" spans="1:12" ht="15" thickBot="1"/>
    <row r="3" spans="1:12" ht="15" thickBot="1">
      <c r="A3" s="1" t="s">
        <v>5</v>
      </c>
      <c r="B3" s="1" t="s">
        <v>6</v>
      </c>
      <c r="C3" s="1" t="s">
        <v>7</v>
      </c>
      <c r="D3" s="1" t="s">
        <v>8</v>
      </c>
      <c r="E3" s="5" t="s">
        <v>9</v>
      </c>
      <c r="F3" s="5" t="s">
        <v>9</v>
      </c>
      <c r="G3" s="5" t="s">
        <v>10</v>
      </c>
      <c r="H3" s="5" t="s">
        <v>11</v>
      </c>
      <c r="I3" s="5" t="s">
        <v>12</v>
      </c>
      <c r="J3" s="1" t="s">
        <v>13</v>
      </c>
      <c r="K3" s="5" t="s">
        <v>14</v>
      </c>
      <c r="L3" s="5" t="s">
        <v>15</v>
      </c>
    </row>
    <row r="4" spans="1:12" ht="15" thickBot="1">
      <c r="A4" s="117">
        <v>14</v>
      </c>
      <c r="B4" s="133" t="s">
        <v>265</v>
      </c>
      <c r="C4" s="6" t="s">
        <v>266</v>
      </c>
      <c r="D4" s="134" t="s">
        <v>267</v>
      </c>
      <c r="E4" s="34">
        <v>0.32</v>
      </c>
      <c r="F4" s="6">
        <v>2023</v>
      </c>
      <c r="G4" s="34">
        <v>0.31</v>
      </c>
      <c r="H4" s="6">
        <v>2019</v>
      </c>
      <c r="I4" s="39" t="s">
        <v>268</v>
      </c>
      <c r="J4" s="6" t="s">
        <v>269</v>
      </c>
      <c r="K4" s="29" t="s">
        <v>270</v>
      </c>
      <c r="L4" s="4"/>
    </row>
    <row r="5" spans="1:12" ht="15" thickBot="1">
      <c r="A5" s="117">
        <v>15</v>
      </c>
      <c r="B5" s="7" t="s">
        <v>271</v>
      </c>
      <c r="C5" s="6" t="s">
        <v>272</v>
      </c>
      <c r="D5" s="6" t="s">
        <v>267</v>
      </c>
      <c r="E5" s="34">
        <v>0.12</v>
      </c>
      <c r="F5" s="6">
        <v>2021</v>
      </c>
      <c r="G5" s="6" t="s">
        <v>273</v>
      </c>
      <c r="H5" s="6" t="s">
        <v>273</v>
      </c>
      <c r="I5" s="35" t="s">
        <v>273</v>
      </c>
      <c r="J5" s="28" t="s">
        <v>274</v>
      </c>
      <c r="K5" s="29"/>
      <c r="L5" s="4"/>
    </row>
    <row r="6" spans="1:12" ht="15" thickBot="1">
      <c r="A6" s="117">
        <v>16</v>
      </c>
      <c r="B6" s="133" t="s">
        <v>275</v>
      </c>
      <c r="C6" s="6" t="s">
        <v>266</v>
      </c>
      <c r="D6" s="120" t="s">
        <v>267</v>
      </c>
      <c r="E6" s="30" t="s">
        <v>276</v>
      </c>
      <c r="F6" s="6">
        <v>2023</v>
      </c>
      <c r="G6" s="6" t="s">
        <v>277</v>
      </c>
      <c r="H6" s="6">
        <v>2019</v>
      </c>
      <c r="I6" s="35" t="s">
        <v>273</v>
      </c>
      <c r="J6" s="6" t="s">
        <v>269</v>
      </c>
      <c r="K6" s="29" t="s">
        <v>270</v>
      </c>
      <c r="L6" s="4"/>
    </row>
    <row r="7" spans="1:12" ht="15" thickBot="1">
      <c r="A7" s="117">
        <v>17</v>
      </c>
      <c r="B7" s="95" t="s">
        <v>278</v>
      </c>
      <c r="C7" s="6" t="s">
        <v>272</v>
      </c>
      <c r="D7" s="6" t="s">
        <v>267</v>
      </c>
      <c r="E7" s="30" t="s">
        <v>279</v>
      </c>
      <c r="F7" s="6">
        <v>2021</v>
      </c>
      <c r="G7" s="6" t="s">
        <v>273</v>
      </c>
      <c r="H7" s="6" t="s">
        <v>273</v>
      </c>
      <c r="I7" s="35" t="s">
        <v>273</v>
      </c>
      <c r="J7" s="28" t="s">
        <v>274</v>
      </c>
      <c r="K7" s="4"/>
      <c r="L7" s="4"/>
    </row>
    <row r="8" spans="1:12" ht="15" thickBot="1">
      <c r="A8" s="117">
        <v>18</v>
      </c>
      <c r="B8" s="140" t="s">
        <v>280</v>
      </c>
      <c r="C8" s="6" t="s">
        <v>266</v>
      </c>
      <c r="D8" s="120" t="s">
        <v>267</v>
      </c>
      <c r="E8" s="30" t="s">
        <v>281</v>
      </c>
      <c r="F8" s="6">
        <v>2023</v>
      </c>
      <c r="G8" s="6" t="s">
        <v>282</v>
      </c>
      <c r="H8" s="6">
        <v>2019</v>
      </c>
      <c r="I8" s="35" t="s">
        <v>273</v>
      </c>
      <c r="J8" s="6">
        <v>2023</v>
      </c>
      <c r="K8" s="29" t="s">
        <v>283</v>
      </c>
      <c r="L8" s="4"/>
    </row>
    <row r="9" spans="1:12" ht="15" thickBot="1">
      <c r="A9" s="117">
        <v>19</v>
      </c>
      <c r="B9" s="95" t="s">
        <v>284</v>
      </c>
      <c r="C9" s="6" t="s">
        <v>272</v>
      </c>
      <c r="D9" s="6" t="s">
        <v>267</v>
      </c>
      <c r="E9" s="30" t="s">
        <v>285</v>
      </c>
      <c r="F9" s="6">
        <v>2021</v>
      </c>
      <c r="G9" s="6" t="s">
        <v>273</v>
      </c>
      <c r="H9" s="6" t="s">
        <v>273</v>
      </c>
      <c r="I9" s="35" t="s">
        <v>273</v>
      </c>
      <c r="J9" s="28" t="s">
        <v>286</v>
      </c>
      <c r="K9" s="4"/>
      <c r="L9" s="4"/>
    </row>
    <row r="10" spans="1:12" s="159" customFormat="1" ht="15" thickBot="1">
      <c r="A10" s="152">
        <v>20</v>
      </c>
      <c r="B10" s="153" t="s">
        <v>287</v>
      </c>
      <c r="C10" s="154" t="s">
        <v>266</v>
      </c>
      <c r="D10" s="154" t="s">
        <v>267</v>
      </c>
      <c r="E10" s="155" t="s">
        <v>273</v>
      </c>
      <c r="F10" s="154" t="s">
        <v>273</v>
      </c>
      <c r="G10" s="155" t="s">
        <v>288</v>
      </c>
      <c r="H10" s="154">
        <v>2019</v>
      </c>
      <c r="I10" s="156" t="s">
        <v>273</v>
      </c>
      <c r="J10" s="154">
        <v>2023</v>
      </c>
      <c r="K10" s="157" t="s">
        <v>283</v>
      </c>
      <c r="L10" s="158"/>
    </row>
    <row r="11" spans="1:12" ht="15" thickBot="1">
      <c r="A11" s="117">
        <v>21</v>
      </c>
      <c r="B11" s="140" t="s">
        <v>289</v>
      </c>
      <c r="C11" s="6" t="s">
        <v>290</v>
      </c>
      <c r="D11" s="134" t="s">
        <v>58</v>
      </c>
      <c r="E11" s="30" t="s">
        <v>291</v>
      </c>
      <c r="F11" s="36" t="s">
        <v>177</v>
      </c>
      <c r="G11" s="30" t="s">
        <v>292</v>
      </c>
      <c r="H11" s="36" t="s">
        <v>75</v>
      </c>
      <c r="I11" s="37" t="s">
        <v>293</v>
      </c>
      <c r="J11" s="28">
        <v>45444</v>
      </c>
      <c r="K11" s="55" t="s">
        <v>294</v>
      </c>
      <c r="L11" s="4" t="s">
        <v>295</v>
      </c>
    </row>
    <row r="12" spans="1:12" ht="15" thickBot="1">
      <c r="A12" s="117">
        <v>22</v>
      </c>
      <c r="B12" s="140" t="s">
        <v>296</v>
      </c>
      <c r="C12" s="6" t="s">
        <v>290</v>
      </c>
      <c r="D12" s="134" t="s">
        <v>58</v>
      </c>
      <c r="E12" s="38" t="s">
        <v>297</v>
      </c>
      <c r="F12" s="36" t="s">
        <v>177</v>
      </c>
      <c r="G12" s="38" t="s">
        <v>298</v>
      </c>
      <c r="H12" s="36" t="s">
        <v>75</v>
      </c>
      <c r="I12" s="37" t="s">
        <v>299</v>
      </c>
      <c r="J12" s="28">
        <v>45352</v>
      </c>
      <c r="K12" s="55" t="s">
        <v>294</v>
      </c>
      <c r="L12" s="4" t="s">
        <v>300</v>
      </c>
    </row>
    <row r="13" spans="1:12" ht="15" thickBot="1">
      <c r="A13" s="117">
        <v>23</v>
      </c>
      <c r="B13" s="137" t="s">
        <v>301</v>
      </c>
      <c r="C13" s="6" t="s">
        <v>290</v>
      </c>
      <c r="D13" s="120" t="s">
        <v>302</v>
      </c>
      <c r="E13" s="6">
        <v>424</v>
      </c>
      <c r="F13" s="28">
        <v>45218</v>
      </c>
      <c r="G13" s="6">
        <v>405</v>
      </c>
      <c r="H13" s="28">
        <v>44986</v>
      </c>
      <c r="I13" s="39" t="s">
        <v>303</v>
      </c>
      <c r="J13" s="28" t="s">
        <v>304</v>
      </c>
      <c r="K13" s="55" t="s">
        <v>305</v>
      </c>
      <c r="L13" s="4" t="s">
        <v>306</v>
      </c>
    </row>
    <row r="14" spans="1:12" ht="15" thickBot="1">
      <c r="A14" s="117">
        <v>24</v>
      </c>
      <c r="B14" s="140" t="s">
        <v>307</v>
      </c>
      <c r="C14" s="6" t="s">
        <v>290</v>
      </c>
      <c r="D14" s="134" t="s">
        <v>58</v>
      </c>
      <c r="E14" s="32">
        <v>131560</v>
      </c>
      <c r="F14" s="6" t="s">
        <v>308</v>
      </c>
      <c r="G14" s="32">
        <v>128207</v>
      </c>
      <c r="H14" s="6" t="s">
        <v>309</v>
      </c>
      <c r="I14" s="39" t="s">
        <v>310</v>
      </c>
      <c r="J14" s="28">
        <v>45474</v>
      </c>
      <c r="K14" s="55" t="s">
        <v>311</v>
      </c>
      <c r="L14" s="26" t="s">
        <v>312</v>
      </c>
    </row>
    <row r="15" spans="1:12" ht="15" thickBot="1">
      <c r="A15" s="117">
        <v>25</v>
      </c>
      <c r="B15" s="140" t="s">
        <v>313</v>
      </c>
      <c r="C15" s="6" t="s">
        <v>314</v>
      </c>
      <c r="D15" s="6" t="s">
        <v>58</v>
      </c>
      <c r="E15" s="34">
        <v>0.55000000000000004</v>
      </c>
      <c r="F15" s="6" t="s">
        <v>315</v>
      </c>
      <c r="G15" s="34">
        <v>0.53</v>
      </c>
      <c r="H15" s="6" t="s">
        <v>316</v>
      </c>
      <c r="I15" s="39" t="s">
        <v>317</v>
      </c>
      <c r="J15" s="28">
        <v>45352</v>
      </c>
      <c r="K15" s="55" t="s">
        <v>318</v>
      </c>
      <c r="L15" s="4" t="s">
        <v>319</v>
      </c>
    </row>
    <row r="16" spans="1:12" ht="15" thickBot="1">
      <c r="A16" s="26">
        <v>26</v>
      </c>
      <c r="B16" s="4" t="s">
        <v>320</v>
      </c>
      <c r="C16" s="6" t="s">
        <v>321</v>
      </c>
      <c r="D16" s="6" t="s">
        <v>18</v>
      </c>
      <c r="E16" s="6">
        <v>0.52</v>
      </c>
      <c r="F16" s="6">
        <v>2023</v>
      </c>
      <c r="G16" s="6">
        <v>0.51</v>
      </c>
      <c r="H16" s="6">
        <v>2022</v>
      </c>
      <c r="I16" s="39" t="s">
        <v>322</v>
      </c>
      <c r="J16" s="6">
        <v>2024</v>
      </c>
      <c r="K16" s="55" t="s">
        <v>323</v>
      </c>
      <c r="L16" s="4"/>
    </row>
    <row r="17" spans="1:12" ht="15" thickBot="1">
      <c r="A17" s="26">
        <v>27</v>
      </c>
      <c r="B17" s="126" t="s">
        <v>324</v>
      </c>
      <c r="C17" s="33" t="s">
        <v>325</v>
      </c>
      <c r="D17" s="124" t="s">
        <v>18</v>
      </c>
      <c r="E17" s="34">
        <v>0.55000000000000004</v>
      </c>
      <c r="F17" s="6">
        <v>2023</v>
      </c>
      <c r="G17" s="34">
        <v>0.55000000000000004</v>
      </c>
      <c r="H17" s="6">
        <v>2022</v>
      </c>
      <c r="I17" s="39" t="s">
        <v>322</v>
      </c>
      <c r="J17" s="141">
        <v>45474</v>
      </c>
      <c r="K17" s="29" t="s">
        <v>326</v>
      </c>
      <c r="L17" s="4"/>
    </row>
    <row r="18" spans="1:12" ht="15" thickBot="1">
      <c r="A18" s="26">
        <v>28</v>
      </c>
      <c r="B18" s="126" t="s">
        <v>327</v>
      </c>
      <c r="C18" s="6" t="s">
        <v>325</v>
      </c>
      <c r="D18" s="124" t="s">
        <v>18</v>
      </c>
      <c r="E18" s="34">
        <v>0.19</v>
      </c>
      <c r="F18" s="6">
        <v>2023</v>
      </c>
      <c r="G18" s="34">
        <v>0.18</v>
      </c>
      <c r="H18" s="6">
        <v>2022</v>
      </c>
      <c r="I18" s="37" t="s">
        <v>328</v>
      </c>
      <c r="J18" s="141">
        <v>45474</v>
      </c>
      <c r="K18" s="4"/>
      <c r="L18" s="4"/>
    </row>
    <row r="19" spans="1:12" ht="15" thickBot="1">
      <c r="A19" s="26">
        <v>29</v>
      </c>
      <c r="B19" s="7" t="s">
        <v>329</v>
      </c>
      <c r="C19" s="6" t="s">
        <v>330</v>
      </c>
      <c r="D19" s="6" t="s">
        <v>331</v>
      </c>
      <c r="E19" s="40">
        <v>0.28999999999999998</v>
      </c>
      <c r="F19" s="33">
        <v>2020</v>
      </c>
      <c r="G19" s="34">
        <v>0.17</v>
      </c>
      <c r="H19" s="6">
        <v>2017</v>
      </c>
      <c r="I19" s="37" t="s">
        <v>332</v>
      </c>
      <c r="J19" s="6">
        <v>2024</v>
      </c>
      <c r="K19" s="29" t="s">
        <v>333</v>
      </c>
      <c r="L19" s="4"/>
    </row>
    <row r="20" spans="1:12" ht="15" thickBot="1">
      <c r="A20" s="26">
        <v>30</v>
      </c>
      <c r="B20" s="125" t="s">
        <v>334</v>
      </c>
      <c r="C20" s="63" t="s">
        <v>335</v>
      </c>
      <c r="D20" s="138" t="s">
        <v>18</v>
      </c>
      <c r="E20" s="101" t="s">
        <v>336</v>
      </c>
      <c r="F20" s="101">
        <v>2022</v>
      </c>
      <c r="G20" s="101" t="s">
        <v>337</v>
      </c>
      <c r="H20" s="63">
        <v>2021</v>
      </c>
      <c r="I20" s="37" t="s">
        <v>338</v>
      </c>
      <c r="J20" s="181">
        <v>45471</v>
      </c>
      <c r="K20" s="62" t="s">
        <v>339</v>
      </c>
      <c r="L20" s="26" t="s">
        <v>340</v>
      </c>
    </row>
    <row r="21" spans="1:12">
      <c r="E21" s="3"/>
      <c r="F21" s="3"/>
    </row>
    <row r="22" spans="1:12" s="9" customFormat="1"/>
    <row r="24" spans="1:12">
      <c r="A24" s="8">
        <v>21</v>
      </c>
      <c r="B24" s="8" t="s">
        <v>289</v>
      </c>
    </row>
    <row r="25" spans="1:12">
      <c r="A25" s="8"/>
      <c r="B25" t="s">
        <v>341</v>
      </c>
      <c r="C25" s="21" t="s">
        <v>342</v>
      </c>
      <c r="D25" s="21"/>
      <c r="F25" s="14"/>
      <c r="I25" s="3"/>
    </row>
    <row r="26" spans="1:12">
      <c r="A26" s="8"/>
      <c r="B26" t="s">
        <v>343</v>
      </c>
      <c r="C26" s="21" t="s">
        <v>292</v>
      </c>
      <c r="D26" s="21"/>
      <c r="F26" s="14"/>
    </row>
    <row r="27" spans="1:12">
      <c r="B27" t="s">
        <v>344</v>
      </c>
      <c r="C27" s="21" t="s">
        <v>291</v>
      </c>
      <c r="D27" s="21"/>
      <c r="F27" s="14"/>
    </row>
    <row r="28" spans="1:12">
      <c r="D28" s="21"/>
      <c r="F28" s="14"/>
    </row>
    <row r="29" spans="1:12">
      <c r="B29" t="s">
        <v>345</v>
      </c>
      <c r="C29" s="24" t="s">
        <v>346</v>
      </c>
      <c r="D29" s="178">
        <v>166.3</v>
      </c>
    </row>
    <row r="30" spans="1:12">
      <c r="B30" t="s">
        <v>347</v>
      </c>
      <c r="C30" s="24" t="s">
        <v>348</v>
      </c>
      <c r="D30" s="178">
        <v>176.9</v>
      </c>
    </row>
    <row r="31" spans="1:12">
      <c r="B31" t="s">
        <v>349</v>
      </c>
      <c r="C31" s="24" t="s">
        <v>350</v>
      </c>
      <c r="D31" s="178">
        <v>183</v>
      </c>
    </row>
    <row r="32" spans="1:12">
      <c r="B32" t="s">
        <v>351</v>
      </c>
      <c r="C32" s="24" t="s">
        <v>352</v>
      </c>
      <c r="D32" s="178">
        <v>198.7</v>
      </c>
      <c r="H32" s="178"/>
    </row>
    <row r="33" spans="1:10">
      <c r="B33" t="s">
        <v>353</v>
      </c>
      <c r="C33" s="24" t="s">
        <v>354</v>
      </c>
      <c r="D33" s="178">
        <v>190.4</v>
      </c>
    </row>
    <row r="34" spans="1:10">
      <c r="B34" t="s">
        <v>355</v>
      </c>
      <c r="C34" s="24" t="s">
        <v>356</v>
      </c>
      <c r="D34" s="178">
        <v>186.8</v>
      </c>
    </row>
    <row r="35" spans="1:10">
      <c r="B35" t="s">
        <v>357</v>
      </c>
      <c r="C35" s="24" t="s">
        <v>358</v>
      </c>
      <c r="D35" s="178">
        <v>211.1</v>
      </c>
    </row>
    <row r="36" spans="1:10">
      <c r="B36" t="s">
        <v>359</v>
      </c>
      <c r="C36" s="24" t="s">
        <v>360</v>
      </c>
      <c r="D36" s="178">
        <v>225.3</v>
      </c>
      <c r="H36" s="178"/>
    </row>
    <row r="37" spans="1:10">
      <c r="B37" t="s">
        <v>361</v>
      </c>
      <c r="C37" s="24" t="s">
        <v>362</v>
      </c>
      <c r="D37" s="178">
        <v>222.1</v>
      </c>
    </row>
    <row r="38" spans="1:10">
      <c r="B38" t="s">
        <v>363</v>
      </c>
      <c r="C38" s="24" t="s">
        <v>364</v>
      </c>
      <c r="D38" s="178">
        <v>227</v>
      </c>
    </row>
    <row r="39" spans="1:10">
      <c r="B39" t="s">
        <v>365</v>
      </c>
      <c r="C39" s="24" t="s">
        <v>366</v>
      </c>
      <c r="D39" s="178">
        <v>245</v>
      </c>
    </row>
    <row r="40" spans="1:10">
      <c r="B40" t="s">
        <v>367</v>
      </c>
      <c r="C40" s="24" t="s">
        <v>368</v>
      </c>
      <c r="D40" s="178">
        <v>257.2</v>
      </c>
      <c r="H40" s="178"/>
      <c r="J40" s="178"/>
    </row>
    <row r="41" spans="1:10">
      <c r="B41" t="s">
        <v>369</v>
      </c>
      <c r="C41" s="24" t="s">
        <v>370</v>
      </c>
      <c r="D41" s="178">
        <v>252.5</v>
      </c>
    </row>
    <row r="42" spans="1:10">
      <c r="B42" t="s">
        <v>371</v>
      </c>
      <c r="C42" s="24" t="s">
        <v>372</v>
      </c>
      <c r="D42" s="178">
        <v>260</v>
      </c>
      <c r="H42" s="24"/>
    </row>
    <row r="43" spans="1:10">
      <c r="B43" t="s">
        <v>373</v>
      </c>
      <c r="C43" s="24" t="s">
        <v>374</v>
      </c>
      <c r="D43" s="178">
        <v>260.5</v>
      </c>
      <c r="H43" s="178"/>
    </row>
    <row r="44" spans="1:10">
      <c r="C44" s="21"/>
      <c r="D44" s="21"/>
      <c r="F44" s="14"/>
      <c r="J44" s="3"/>
    </row>
    <row r="45" spans="1:10" s="9" customFormat="1">
      <c r="C45" s="160"/>
      <c r="D45" s="160"/>
      <c r="F45" s="147"/>
    </row>
    <row r="46" spans="1:10">
      <c r="C46" s="21"/>
      <c r="D46" s="21"/>
      <c r="F46" s="14"/>
    </row>
    <row r="47" spans="1:10">
      <c r="A47" s="8">
        <v>22</v>
      </c>
      <c r="B47" s="8" t="s">
        <v>296</v>
      </c>
      <c r="C47" s="21"/>
      <c r="D47" s="21"/>
      <c r="F47" s="14"/>
    </row>
    <row r="48" spans="1:10">
      <c r="B48" t="s">
        <v>341</v>
      </c>
      <c r="C48" t="s">
        <v>375</v>
      </c>
      <c r="F48" s="14"/>
    </row>
    <row r="49" spans="2:8">
      <c r="B49" t="s">
        <v>343</v>
      </c>
      <c r="C49" s="24" t="s">
        <v>298</v>
      </c>
      <c r="D49" s="24"/>
      <c r="F49" s="14"/>
      <c r="H49" s="3"/>
    </row>
    <row r="50" spans="2:8">
      <c r="B50" t="s">
        <v>344</v>
      </c>
      <c r="C50" s="21" t="s">
        <v>297</v>
      </c>
      <c r="D50" s="21"/>
      <c r="F50" s="14"/>
    </row>
    <row r="52" spans="2:8">
      <c r="B52" t="s">
        <v>345</v>
      </c>
      <c r="C52" s="24" t="s">
        <v>376</v>
      </c>
      <c r="D52" s="21">
        <v>147.1</v>
      </c>
      <c r="E52" s="3"/>
      <c r="F52" s="179"/>
    </row>
    <row r="53" spans="2:8">
      <c r="B53" t="s">
        <v>347</v>
      </c>
      <c r="C53" s="24" t="s">
        <v>377</v>
      </c>
      <c r="D53" s="21">
        <v>122.9</v>
      </c>
      <c r="F53" s="179"/>
    </row>
    <row r="54" spans="2:8">
      <c r="B54" t="s">
        <v>349</v>
      </c>
      <c r="C54" s="24" t="s">
        <v>378</v>
      </c>
      <c r="D54" s="21">
        <v>148.6</v>
      </c>
      <c r="F54" s="179"/>
    </row>
    <row r="55" spans="2:8">
      <c r="B55" t="s">
        <v>351</v>
      </c>
      <c r="C55" s="24" t="s">
        <v>379</v>
      </c>
      <c r="D55" s="21">
        <v>169.8</v>
      </c>
      <c r="F55" s="179"/>
      <c r="G55" s="179"/>
    </row>
    <row r="56" spans="2:8">
      <c r="B56" t="s">
        <v>353</v>
      </c>
      <c r="C56" s="24" t="s">
        <v>380</v>
      </c>
      <c r="D56" s="21">
        <v>179.7</v>
      </c>
      <c r="F56" s="179"/>
    </row>
    <row r="57" spans="2:8">
      <c r="B57" t="s">
        <v>355</v>
      </c>
      <c r="C57" s="24" t="s">
        <v>381</v>
      </c>
      <c r="D57" s="21">
        <v>196.3</v>
      </c>
      <c r="F57" s="179"/>
    </row>
    <row r="58" spans="2:8">
      <c r="B58" t="s">
        <v>357</v>
      </c>
      <c r="C58" s="24" t="s">
        <v>382</v>
      </c>
      <c r="D58" s="21">
        <v>214</v>
      </c>
      <c r="F58" s="179"/>
    </row>
    <row r="59" spans="2:8">
      <c r="B59" t="s">
        <v>359</v>
      </c>
      <c r="C59" s="24" t="s">
        <v>383</v>
      </c>
      <c r="D59" s="21">
        <v>212.7</v>
      </c>
      <c r="F59" s="179"/>
      <c r="G59" s="179"/>
    </row>
    <row r="60" spans="2:8">
      <c r="B60" t="s">
        <v>361</v>
      </c>
      <c r="C60" s="24" t="s">
        <v>382</v>
      </c>
      <c r="D60" s="21">
        <v>214</v>
      </c>
      <c r="F60" s="179"/>
    </row>
    <row r="61" spans="2:8">
      <c r="B61" t="s">
        <v>363</v>
      </c>
      <c r="C61" s="24" t="s">
        <v>384</v>
      </c>
      <c r="D61" s="21">
        <v>193.7</v>
      </c>
      <c r="F61" s="179"/>
    </row>
    <row r="62" spans="2:8">
      <c r="B62" t="s">
        <v>365</v>
      </c>
      <c r="C62" s="24" t="s">
        <v>385</v>
      </c>
      <c r="D62" s="21">
        <v>192.5</v>
      </c>
      <c r="F62" s="179"/>
    </row>
    <row r="63" spans="2:8">
      <c r="B63" t="s">
        <v>367</v>
      </c>
      <c r="C63" s="24" t="s">
        <v>386</v>
      </c>
      <c r="D63" s="21">
        <v>233.3</v>
      </c>
      <c r="F63" s="179"/>
      <c r="G63" s="179"/>
    </row>
    <row r="64" spans="2:8">
      <c r="B64" t="s">
        <v>369</v>
      </c>
      <c r="C64" s="24" t="s">
        <v>387</v>
      </c>
      <c r="D64" s="21">
        <v>248.4</v>
      </c>
      <c r="F64" s="179"/>
    </row>
    <row r="65" spans="1:7">
      <c r="B65" t="s">
        <v>371</v>
      </c>
      <c r="C65" s="24" t="s">
        <v>388</v>
      </c>
      <c r="D65" s="21">
        <v>250.4</v>
      </c>
      <c r="F65" s="179"/>
      <c r="G65" s="179"/>
    </row>
    <row r="66" spans="1:7">
      <c r="B66" t="s">
        <v>373</v>
      </c>
      <c r="C66" s="24" t="s">
        <v>389</v>
      </c>
      <c r="D66" s="21">
        <v>256.89999999999998</v>
      </c>
      <c r="F66" s="179"/>
      <c r="G66" s="179"/>
    </row>
    <row r="67" spans="1:7">
      <c r="F67" s="14"/>
    </row>
    <row r="69" spans="1:7" s="9" customFormat="1"/>
    <row r="71" spans="1:7">
      <c r="A71" s="8">
        <v>23</v>
      </c>
      <c r="B71" s="8" t="s">
        <v>390</v>
      </c>
    </row>
    <row r="72" spans="1:7">
      <c r="A72" s="8"/>
    </row>
    <row r="73" spans="1:7">
      <c r="A73" s="8"/>
      <c r="B73" s="23">
        <v>43891</v>
      </c>
      <c r="C73">
        <v>437</v>
      </c>
    </row>
    <row r="74" spans="1:7">
      <c r="B74" s="23">
        <v>44256</v>
      </c>
      <c r="C74">
        <v>447</v>
      </c>
      <c r="E74" s="3"/>
    </row>
    <row r="75" spans="1:7">
      <c r="B75" s="23">
        <v>44805</v>
      </c>
      <c r="C75">
        <v>437</v>
      </c>
    </row>
    <row r="76" spans="1:7">
      <c r="B76" s="23">
        <v>44621</v>
      </c>
      <c r="C76">
        <v>401</v>
      </c>
    </row>
    <row r="77" spans="1:7">
      <c r="B77" s="23">
        <v>45170</v>
      </c>
      <c r="C77">
        <v>392</v>
      </c>
    </row>
    <row r="78" spans="1:7">
      <c r="B78" s="23">
        <v>44986</v>
      </c>
      <c r="C78">
        <v>405</v>
      </c>
    </row>
    <row r="79" spans="1:7">
      <c r="B79" s="23">
        <v>45352</v>
      </c>
      <c r="C79">
        <v>424</v>
      </c>
    </row>
    <row r="80" spans="1:7" s="9" customFormat="1"/>
    <row r="82" spans="1:6">
      <c r="A82" s="8">
        <v>24</v>
      </c>
      <c r="B82" s="8" t="s">
        <v>307</v>
      </c>
    </row>
    <row r="83" spans="1:6" ht="15">
      <c r="B83" t="s">
        <v>341</v>
      </c>
      <c r="C83" s="14">
        <v>117361</v>
      </c>
      <c r="E83" s="14"/>
      <c r="F83" s="14"/>
    </row>
    <row r="84" spans="1:6">
      <c r="B84" t="s">
        <v>343</v>
      </c>
      <c r="C84" s="14">
        <v>128207</v>
      </c>
      <c r="E84" s="3"/>
    </row>
    <row r="85" spans="1:6">
      <c r="B85" t="s">
        <v>344</v>
      </c>
      <c r="C85" s="14">
        <v>131560</v>
      </c>
    </row>
    <row r="87" spans="1:6">
      <c r="B87" t="s">
        <v>345</v>
      </c>
      <c r="C87" s="14">
        <v>25320</v>
      </c>
      <c r="D87" s="14"/>
    </row>
    <row r="88" spans="1:6">
      <c r="B88" t="s">
        <v>347</v>
      </c>
      <c r="C88" s="14">
        <v>30728</v>
      </c>
      <c r="D88" s="14"/>
    </row>
    <row r="89" spans="1:6">
      <c r="B89" t="s">
        <v>349</v>
      </c>
      <c r="C89" s="14">
        <v>29712</v>
      </c>
      <c r="D89" s="14"/>
    </row>
    <row r="90" spans="1:6">
      <c r="B90" t="s">
        <v>351</v>
      </c>
      <c r="C90" s="14">
        <v>31601</v>
      </c>
      <c r="D90" s="14"/>
    </row>
    <row r="91" spans="1:6">
      <c r="B91" t="s">
        <v>353</v>
      </c>
      <c r="C91" s="14">
        <v>31756</v>
      </c>
      <c r="D91" s="14"/>
    </row>
    <row r="92" spans="1:6">
      <c r="B92" t="s">
        <v>355</v>
      </c>
      <c r="C92" s="14">
        <v>32902</v>
      </c>
      <c r="D92" s="14"/>
    </row>
    <row r="93" spans="1:6">
      <c r="B93" t="s">
        <v>357</v>
      </c>
      <c r="C93" s="14">
        <v>29951</v>
      </c>
      <c r="D93" s="14"/>
    </row>
    <row r="94" spans="1:6">
      <c r="B94" t="s">
        <v>359</v>
      </c>
      <c r="C94" s="14">
        <v>33598</v>
      </c>
      <c r="D94" s="14"/>
    </row>
    <row r="95" spans="1:6">
      <c r="B95" t="s">
        <v>361</v>
      </c>
      <c r="C95" s="14">
        <v>31368</v>
      </c>
      <c r="D95" s="14"/>
    </row>
    <row r="96" spans="1:6">
      <c r="B96" t="s">
        <v>363</v>
      </c>
      <c r="C96" s="14">
        <v>32394</v>
      </c>
      <c r="D96" s="14"/>
    </row>
    <row r="97" spans="1:24">
      <c r="B97" t="s">
        <v>365</v>
      </c>
      <c r="C97" s="14">
        <v>31743</v>
      </c>
      <c r="D97" s="14"/>
    </row>
    <row r="98" spans="1:24">
      <c r="B98" t="s">
        <v>367</v>
      </c>
      <c r="C98" s="14">
        <v>36055</v>
      </c>
      <c r="D98" s="14"/>
    </row>
    <row r="99" spans="1:24">
      <c r="B99" t="s">
        <v>369</v>
      </c>
      <c r="C99" s="14">
        <v>33656</v>
      </c>
      <c r="D99" s="14"/>
    </row>
    <row r="100" spans="1:24">
      <c r="B100" t="s">
        <v>371</v>
      </c>
      <c r="C100" s="14">
        <v>33958</v>
      </c>
      <c r="D100" s="14"/>
    </row>
    <row r="101" spans="1:24">
      <c r="B101" t="s">
        <v>373</v>
      </c>
      <c r="C101" s="14">
        <v>35240</v>
      </c>
      <c r="D101" s="14"/>
    </row>
    <row r="103" spans="1:24" s="9" customFormat="1"/>
    <row r="104" spans="1:24">
      <c r="A104" s="8"/>
      <c r="B104" s="8"/>
    </row>
    <row r="105" spans="1:24">
      <c r="A105" s="8">
        <v>25</v>
      </c>
      <c r="B105" s="8" t="s">
        <v>313</v>
      </c>
    </row>
    <row r="106" spans="1:24">
      <c r="C106" s="193" t="s">
        <v>391</v>
      </c>
      <c r="D106" s="193"/>
      <c r="E106" s="193"/>
      <c r="F106" s="193" t="s">
        <v>392</v>
      </c>
      <c r="G106" s="193"/>
      <c r="H106" s="193"/>
      <c r="I106" s="193" t="s">
        <v>393</v>
      </c>
      <c r="J106" s="193"/>
      <c r="K106" s="193"/>
      <c r="L106" s="193" t="s">
        <v>394</v>
      </c>
      <c r="M106" s="193"/>
      <c r="N106" s="193"/>
      <c r="O106" s="193" t="s">
        <v>395</v>
      </c>
      <c r="P106" s="193"/>
      <c r="Q106" s="193"/>
      <c r="R106" s="193" t="s">
        <v>396</v>
      </c>
      <c r="S106" s="193"/>
      <c r="T106" s="193"/>
      <c r="U106" s="193" t="s">
        <v>397</v>
      </c>
      <c r="V106" s="193"/>
      <c r="W106" s="193"/>
      <c r="X106" s="193"/>
    </row>
    <row r="107" spans="1:24">
      <c r="B107" s="8" t="s">
        <v>398</v>
      </c>
      <c r="C107" t="s">
        <v>399</v>
      </c>
      <c r="D107" t="s">
        <v>400</v>
      </c>
      <c r="E107" t="s">
        <v>401</v>
      </c>
      <c r="F107" t="s">
        <v>399</v>
      </c>
      <c r="G107" t="s">
        <v>400</v>
      </c>
      <c r="H107" t="s">
        <v>401</v>
      </c>
      <c r="I107" t="s">
        <v>399</v>
      </c>
      <c r="J107" t="s">
        <v>400</v>
      </c>
      <c r="K107" t="s">
        <v>401</v>
      </c>
      <c r="L107" t="s">
        <v>399</v>
      </c>
      <c r="M107" t="s">
        <v>400</v>
      </c>
      <c r="N107" t="s">
        <v>401</v>
      </c>
      <c r="O107" t="s">
        <v>399</v>
      </c>
      <c r="P107" t="s">
        <v>400</v>
      </c>
      <c r="Q107" t="s">
        <v>401</v>
      </c>
      <c r="R107" t="s">
        <v>399</v>
      </c>
      <c r="S107" t="s">
        <v>400</v>
      </c>
      <c r="T107" t="s">
        <v>401</v>
      </c>
      <c r="U107" t="s">
        <v>399</v>
      </c>
      <c r="V107" t="s">
        <v>400</v>
      </c>
      <c r="W107" t="s">
        <v>401</v>
      </c>
      <c r="X107" t="s">
        <v>402</v>
      </c>
    </row>
    <row r="108" spans="1:24">
      <c r="B108" t="s">
        <v>403</v>
      </c>
      <c r="C108" s="14">
        <v>1757</v>
      </c>
      <c r="D108" s="14">
        <v>1726</v>
      </c>
      <c r="E108" s="14">
        <v>3603</v>
      </c>
      <c r="F108" s="14">
        <v>650</v>
      </c>
      <c r="G108" s="14">
        <v>1140</v>
      </c>
      <c r="H108" s="14">
        <v>5748</v>
      </c>
      <c r="I108" s="14">
        <v>1751</v>
      </c>
      <c r="J108" s="14">
        <v>4610</v>
      </c>
      <c r="K108" s="14">
        <v>10519</v>
      </c>
      <c r="L108" s="14">
        <v>486</v>
      </c>
      <c r="M108" s="14">
        <v>986</v>
      </c>
      <c r="N108" s="14">
        <v>5380</v>
      </c>
      <c r="O108" s="14">
        <v>7935</v>
      </c>
      <c r="P108" s="14">
        <v>9900</v>
      </c>
      <c r="Q108" s="14">
        <v>27538</v>
      </c>
      <c r="R108" s="14">
        <v>49</v>
      </c>
      <c r="S108" s="14">
        <v>2603</v>
      </c>
      <c r="T108" s="14">
        <v>12800</v>
      </c>
      <c r="U108" s="14">
        <f>SUM(C108,F108,I108,L108,O108,R108)</f>
        <v>12628</v>
      </c>
      <c r="V108" s="14">
        <f>SUM(D108,G108,J108,M108,P108,S108)</f>
        <v>20965</v>
      </c>
      <c r="W108" s="14">
        <f>SUM(E108,H108,K108,N108,Q108,T108)</f>
        <v>65588</v>
      </c>
      <c r="X108" s="15">
        <f t="shared" ref="X108:X122" si="0">(U108+V108)/W108</f>
        <v>0.5121821064828932</v>
      </c>
    </row>
    <row r="109" spans="1:24">
      <c r="B109" t="s">
        <v>404</v>
      </c>
      <c r="C109" s="14">
        <v>1338</v>
      </c>
      <c r="D109" s="14">
        <v>1295</v>
      </c>
      <c r="E109" s="14">
        <v>2706</v>
      </c>
      <c r="F109" s="14">
        <v>598</v>
      </c>
      <c r="G109" s="14">
        <v>1053</v>
      </c>
      <c r="H109" s="14">
        <v>4274</v>
      </c>
      <c r="I109" s="14">
        <v>1546</v>
      </c>
      <c r="J109" s="14">
        <v>4849</v>
      </c>
      <c r="K109" s="14">
        <v>11290</v>
      </c>
      <c r="L109" s="14">
        <v>268</v>
      </c>
      <c r="M109" s="14">
        <v>572</v>
      </c>
      <c r="N109" s="14">
        <v>3596</v>
      </c>
      <c r="O109" s="14">
        <v>7065</v>
      </c>
      <c r="P109" s="14">
        <v>8541</v>
      </c>
      <c r="Q109" s="14">
        <v>24892</v>
      </c>
      <c r="R109" s="14">
        <v>26</v>
      </c>
      <c r="S109" s="14">
        <v>2605</v>
      </c>
      <c r="T109" s="14">
        <v>13007</v>
      </c>
      <c r="U109" s="14">
        <f t="shared" ref="U109:U123" si="1">SUM(C109,F109,I109,L109,O109,R109)</f>
        <v>10841</v>
      </c>
      <c r="V109" s="14">
        <f t="shared" ref="V109:V123" si="2">SUM(D109,G109,J109,M109,P109,S109)</f>
        <v>18915</v>
      </c>
      <c r="W109" s="14">
        <f t="shared" ref="W109:W123" si="3">SUM(E109,H109,K109,N109,Q109,T109)</f>
        <v>59765</v>
      </c>
      <c r="X109" s="15">
        <f t="shared" si="0"/>
        <v>0.49788337655818621</v>
      </c>
    </row>
    <row r="110" spans="1:24">
      <c r="B110" t="s">
        <v>405</v>
      </c>
      <c r="C110" s="14">
        <v>1724</v>
      </c>
      <c r="D110" s="14">
        <v>1745</v>
      </c>
      <c r="E110" s="14">
        <v>3585</v>
      </c>
      <c r="F110" s="14">
        <v>664</v>
      </c>
      <c r="G110" s="14">
        <v>1307</v>
      </c>
      <c r="H110" s="14">
        <v>4948</v>
      </c>
      <c r="I110" s="14">
        <v>1777</v>
      </c>
      <c r="J110" s="14">
        <v>5410</v>
      </c>
      <c r="K110" s="14">
        <v>12719</v>
      </c>
      <c r="L110" s="14">
        <v>564</v>
      </c>
      <c r="M110" s="14">
        <v>1053</v>
      </c>
      <c r="N110" s="14">
        <v>6230</v>
      </c>
      <c r="O110" s="14">
        <v>8647</v>
      </c>
      <c r="P110" s="14">
        <v>10637</v>
      </c>
      <c r="Q110" s="14">
        <v>30380</v>
      </c>
      <c r="R110" s="14">
        <v>42</v>
      </c>
      <c r="S110" s="14">
        <v>2962</v>
      </c>
      <c r="T110" s="14">
        <v>13904</v>
      </c>
      <c r="U110" s="14">
        <f t="shared" si="1"/>
        <v>13418</v>
      </c>
      <c r="V110" s="14">
        <f t="shared" si="2"/>
        <v>23114</v>
      </c>
      <c r="W110" s="14">
        <f t="shared" si="3"/>
        <v>71766</v>
      </c>
      <c r="X110" s="15">
        <f t="shared" si="0"/>
        <v>0.50904327954741801</v>
      </c>
    </row>
    <row r="111" spans="1:24">
      <c r="B111" t="s">
        <v>406</v>
      </c>
      <c r="C111" s="14">
        <v>1940</v>
      </c>
      <c r="D111" s="14">
        <v>1843</v>
      </c>
      <c r="E111" s="14">
        <v>3898</v>
      </c>
      <c r="F111" s="14">
        <v>605</v>
      </c>
      <c r="G111" s="14">
        <v>1520</v>
      </c>
      <c r="H111" s="14">
        <v>5584</v>
      </c>
      <c r="I111" s="14">
        <v>1632</v>
      </c>
      <c r="J111" s="14">
        <v>5241</v>
      </c>
      <c r="K111" s="14">
        <v>12152</v>
      </c>
      <c r="L111" s="14">
        <v>455</v>
      </c>
      <c r="M111" s="14">
        <v>957</v>
      </c>
      <c r="N111" s="14">
        <v>5550</v>
      </c>
      <c r="O111" s="14">
        <v>7900</v>
      </c>
      <c r="P111" s="14">
        <v>9682</v>
      </c>
      <c r="Q111" s="14">
        <v>27465</v>
      </c>
      <c r="R111" s="14">
        <v>38</v>
      </c>
      <c r="S111" s="14">
        <v>2674</v>
      </c>
      <c r="T111" s="14">
        <v>12894</v>
      </c>
      <c r="U111" s="14">
        <f t="shared" si="1"/>
        <v>12570</v>
      </c>
      <c r="V111" s="14">
        <f t="shared" si="2"/>
        <v>21917</v>
      </c>
      <c r="W111" s="14">
        <f t="shared" si="3"/>
        <v>67543</v>
      </c>
      <c r="X111" s="15">
        <f t="shared" si="0"/>
        <v>0.51059325170632042</v>
      </c>
    </row>
    <row r="112" spans="1:24">
      <c r="B112" t="s">
        <v>407</v>
      </c>
      <c r="C112" s="14">
        <v>1873</v>
      </c>
      <c r="D112" s="14">
        <v>1831</v>
      </c>
      <c r="E112" s="14">
        <v>3810</v>
      </c>
      <c r="F112" s="14">
        <v>651</v>
      </c>
      <c r="G112" s="14">
        <v>1435</v>
      </c>
      <c r="H112" s="14">
        <v>4768</v>
      </c>
      <c r="I112" s="14">
        <v>1527</v>
      </c>
      <c r="J112" s="14">
        <v>5198</v>
      </c>
      <c r="K112" s="14">
        <v>12159</v>
      </c>
      <c r="L112" s="14">
        <v>597</v>
      </c>
      <c r="M112" s="14">
        <v>1125</v>
      </c>
      <c r="N112" s="14">
        <v>6118</v>
      </c>
      <c r="O112" s="14">
        <v>8452</v>
      </c>
      <c r="P112" s="14">
        <v>9966</v>
      </c>
      <c r="Q112" s="14">
        <v>28240</v>
      </c>
      <c r="R112" s="14">
        <v>35</v>
      </c>
      <c r="S112" s="14">
        <v>2499</v>
      </c>
      <c r="T112" s="14">
        <v>11954</v>
      </c>
      <c r="U112" s="14">
        <f t="shared" si="1"/>
        <v>13135</v>
      </c>
      <c r="V112" s="14">
        <f t="shared" si="2"/>
        <v>22054</v>
      </c>
      <c r="W112" s="14">
        <f t="shared" si="3"/>
        <v>67049</v>
      </c>
      <c r="X112" s="15">
        <f t="shared" si="0"/>
        <v>0.52482512789154201</v>
      </c>
    </row>
    <row r="113" spans="1:24">
      <c r="B113" t="s">
        <v>408</v>
      </c>
      <c r="C113" s="14">
        <v>1660</v>
      </c>
      <c r="D113" s="14">
        <v>1665</v>
      </c>
      <c r="E113" s="14">
        <v>3435</v>
      </c>
      <c r="F113" s="14">
        <v>540</v>
      </c>
      <c r="G113" s="14">
        <v>1168</v>
      </c>
      <c r="H113" s="14">
        <v>3974</v>
      </c>
      <c r="I113" s="14">
        <v>1454</v>
      </c>
      <c r="J113" s="14">
        <v>4836</v>
      </c>
      <c r="K113" s="14">
        <v>11366</v>
      </c>
      <c r="L113" s="14">
        <v>549</v>
      </c>
      <c r="M113" s="14">
        <v>1082</v>
      </c>
      <c r="N113" s="14">
        <v>5656</v>
      </c>
      <c r="O113" s="14">
        <v>8074</v>
      </c>
      <c r="P113" s="14">
        <v>9709</v>
      </c>
      <c r="Q113" s="14">
        <v>27031</v>
      </c>
      <c r="R113" s="14">
        <v>59</v>
      </c>
      <c r="S113" s="14">
        <v>2587</v>
      </c>
      <c r="T113" s="14">
        <v>11881</v>
      </c>
      <c r="U113" s="14">
        <f t="shared" si="1"/>
        <v>12336</v>
      </c>
      <c r="V113" s="14">
        <f t="shared" si="2"/>
        <v>21047</v>
      </c>
      <c r="W113" s="14">
        <f t="shared" si="3"/>
        <v>63343</v>
      </c>
      <c r="X113" s="15">
        <f t="shared" si="0"/>
        <v>0.52701956017239471</v>
      </c>
    </row>
    <row r="114" spans="1:24">
      <c r="B114" t="s">
        <v>409</v>
      </c>
      <c r="C114" s="14">
        <v>1485</v>
      </c>
      <c r="D114" s="14">
        <v>1476</v>
      </c>
      <c r="E114" s="14">
        <v>3046</v>
      </c>
      <c r="F114" s="14">
        <v>542</v>
      </c>
      <c r="G114" s="14">
        <v>1080</v>
      </c>
      <c r="H114" s="14">
        <v>3852</v>
      </c>
      <c r="I114" s="14">
        <v>1621</v>
      </c>
      <c r="J114" s="14">
        <v>5331</v>
      </c>
      <c r="K114" s="14">
        <v>12304</v>
      </c>
      <c r="L114" s="14">
        <v>464</v>
      </c>
      <c r="M114" s="14">
        <v>1005</v>
      </c>
      <c r="N114" s="14">
        <v>5140</v>
      </c>
      <c r="O114" s="14">
        <v>7771</v>
      </c>
      <c r="P114" s="14">
        <v>9376</v>
      </c>
      <c r="Q114" s="14">
        <v>26450</v>
      </c>
      <c r="R114" s="14">
        <v>56</v>
      </c>
      <c r="S114" s="14">
        <v>2566</v>
      </c>
      <c r="T114" s="14">
        <v>11690</v>
      </c>
      <c r="U114" s="14">
        <f t="shared" si="1"/>
        <v>11939</v>
      </c>
      <c r="V114" s="14">
        <f t="shared" si="2"/>
        <v>20834</v>
      </c>
      <c r="W114" s="14">
        <f t="shared" si="3"/>
        <v>62482</v>
      </c>
      <c r="X114" s="15">
        <f t="shared" si="0"/>
        <v>0.52451906148970906</v>
      </c>
    </row>
    <row r="115" spans="1:24">
      <c r="B115" t="s">
        <v>410</v>
      </c>
      <c r="C115" s="14">
        <v>1695</v>
      </c>
      <c r="D115" s="14">
        <v>1602</v>
      </c>
      <c r="E115" s="14">
        <v>3449</v>
      </c>
      <c r="F115" s="14">
        <v>389</v>
      </c>
      <c r="G115" s="14">
        <v>861</v>
      </c>
      <c r="H115" s="14">
        <v>2944</v>
      </c>
      <c r="I115" s="14">
        <v>1617</v>
      </c>
      <c r="J115" s="14">
        <v>5068</v>
      </c>
      <c r="K115" s="14">
        <v>11672</v>
      </c>
      <c r="L115" s="14">
        <v>472</v>
      </c>
      <c r="M115" s="14">
        <v>1015</v>
      </c>
      <c r="N115" s="14">
        <v>4798</v>
      </c>
      <c r="O115" s="14">
        <v>6906</v>
      </c>
      <c r="P115" s="14">
        <v>8546</v>
      </c>
      <c r="Q115" s="14">
        <v>23656</v>
      </c>
      <c r="R115" s="14">
        <v>40</v>
      </c>
      <c r="S115" s="14">
        <v>2518</v>
      </c>
      <c r="T115" s="14">
        <v>12131</v>
      </c>
      <c r="U115" s="14">
        <f t="shared" si="1"/>
        <v>11119</v>
      </c>
      <c r="V115" s="14">
        <f>SUM(D115,G115,J115,M115,P115,S115)</f>
        <v>19610</v>
      </c>
      <c r="W115" s="14">
        <f t="shared" si="3"/>
        <v>58650</v>
      </c>
      <c r="X115" s="15">
        <f t="shared" si="0"/>
        <v>0.52393861892583116</v>
      </c>
    </row>
    <row r="116" spans="1:24">
      <c r="B116" t="s">
        <v>411</v>
      </c>
      <c r="C116" s="14">
        <v>1641</v>
      </c>
      <c r="D116" s="14">
        <v>1629</v>
      </c>
      <c r="E116" s="14">
        <v>3371</v>
      </c>
      <c r="F116" s="14">
        <v>378</v>
      </c>
      <c r="G116" s="14">
        <v>823</v>
      </c>
      <c r="H116" s="14">
        <v>2828</v>
      </c>
      <c r="I116" s="14">
        <v>1763</v>
      </c>
      <c r="J116" s="14">
        <v>5471</v>
      </c>
      <c r="K116" s="14">
        <v>12656</v>
      </c>
      <c r="L116" s="14">
        <v>533</v>
      </c>
      <c r="M116" s="14">
        <v>1158</v>
      </c>
      <c r="N116" s="14">
        <v>5098</v>
      </c>
      <c r="O116" s="14">
        <v>7724</v>
      </c>
      <c r="P116" s="14">
        <v>9070</v>
      </c>
      <c r="Q116" s="14">
        <v>25266</v>
      </c>
      <c r="R116" s="14">
        <v>45</v>
      </c>
      <c r="S116" s="14">
        <v>2708</v>
      </c>
      <c r="T116" s="14">
        <v>12561</v>
      </c>
      <c r="U116" s="14">
        <f t="shared" si="1"/>
        <v>12084</v>
      </c>
      <c r="V116" s="14">
        <f t="shared" si="2"/>
        <v>20859</v>
      </c>
      <c r="W116" s="14">
        <f t="shared" si="3"/>
        <v>61780</v>
      </c>
      <c r="X116" s="15">
        <f t="shared" si="0"/>
        <v>0.53323081903528646</v>
      </c>
    </row>
    <row r="117" spans="1:24">
      <c r="B117" t="s">
        <v>412</v>
      </c>
      <c r="C117" s="14">
        <v>1479</v>
      </c>
      <c r="D117" s="14">
        <v>1481</v>
      </c>
      <c r="E117" s="14">
        <v>3062</v>
      </c>
      <c r="F117" s="14">
        <v>1</v>
      </c>
      <c r="G117" s="14">
        <v>8</v>
      </c>
      <c r="H117" s="14">
        <v>30</v>
      </c>
      <c r="I117" s="14">
        <v>1678</v>
      </c>
      <c r="J117" s="14">
        <v>5359</v>
      </c>
      <c r="K117" s="14">
        <v>12243</v>
      </c>
      <c r="L117" s="14">
        <v>433</v>
      </c>
      <c r="M117" s="14">
        <v>996</v>
      </c>
      <c r="N117" s="14">
        <v>5484</v>
      </c>
      <c r="O117" s="14">
        <v>7381</v>
      </c>
      <c r="P117" s="14">
        <v>8930</v>
      </c>
      <c r="Q117" s="14">
        <v>24597</v>
      </c>
      <c r="R117" s="14">
        <v>57</v>
      </c>
      <c r="S117" s="14">
        <v>2391</v>
      </c>
      <c r="T117" s="14">
        <v>12048</v>
      </c>
      <c r="U117" s="14">
        <f t="shared" si="1"/>
        <v>11029</v>
      </c>
      <c r="V117" s="14">
        <f t="shared" si="2"/>
        <v>19165</v>
      </c>
      <c r="W117" s="14">
        <f t="shared" si="3"/>
        <v>57464</v>
      </c>
      <c r="X117" s="15">
        <f>(U117+V117)/W117</f>
        <v>0.52544201587080608</v>
      </c>
    </row>
    <row r="118" spans="1:24">
      <c r="B118" t="s">
        <v>413</v>
      </c>
      <c r="C118" s="14">
        <v>1583</v>
      </c>
      <c r="D118" s="14">
        <v>1580</v>
      </c>
      <c r="E118" s="180">
        <v>3284</v>
      </c>
      <c r="F118" s="14"/>
      <c r="G118" s="14"/>
      <c r="H118" s="14"/>
      <c r="I118" s="14">
        <v>1758</v>
      </c>
      <c r="J118" s="14">
        <v>5576</v>
      </c>
      <c r="K118" s="14">
        <v>12731</v>
      </c>
      <c r="L118" s="14">
        <v>425</v>
      </c>
      <c r="M118" s="14">
        <v>1054</v>
      </c>
      <c r="N118" s="14">
        <v>5972</v>
      </c>
      <c r="O118" s="14">
        <v>7869</v>
      </c>
      <c r="P118" s="14">
        <v>9517</v>
      </c>
      <c r="Q118" s="14">
        <v>25953</v>
      </c>
      <c r="R118" s="14">
        <v>32</v>
      </c>
      <c r="S118" s="14">
        <v>2070</v>
      </c>
      <c r="T118" s="14">
        <v>12002</v>
      </c>
      <c r="U118" s="14">
        <f t="shared" si="1"/>
        <v>11667</v>
      </c>
      <c r="V118" s="14">
        <f t="shared" si="2"/>
        <v>19797</v>
      </c>
      <c r="W118" s="14">
        <f t="shared" si="3"/>
        <v>59942</v>
      </c>
      <c r="X118" s="15">
        <f t="shared" si="0"/>
        <v>0.52490741049681355</v>
      </c>
    </row>
    <row r="119" spans="1:24">
      <c r="B119" t="s">
        <v>414</v>
      </c>
      <c r="C119" s="14">
        <v>1512</v>
      </c>
      <c r="D119" s="14">
        <v>1499</v>
      </c>
      <c r="E119" s="180">
        <v>3123</v>
      </c>
      <c r="F119" s="14"/>
      <c r="G119" s="14"/>
      <c r="H119" s="14"/>
      <c r="I119" s="14">
        <v>1695</v>
      </c>
      <c r="J119" s="14">
        <v>5434</v>
      </c>
      <c r="K119" s="14">
        <v>12396</v>
      </c>
      <c r="L119" s="14">
        <v>443</v>
      </c>
      <c r="M119" s="14">
        <v>1059</v>
      </c>
      <c r="N119" s="14">
        <v>6080</v>
      </c>
      <c r="O119" s="14">
        <v>6833</v>
      </c>
      <c r="P119" s="14">
        <v>8382</v>
      </c>
      <c r="Q119" s="14">
        <v>23109</v>
      </c>
      <c r="R119" s="14">
        <v>33</v>
      </c>
      <c r="S119" s="14">
        <v>1922</v>
      </c>
      <c r="T119" s="14">
        <v>11692</v>
      </c>
      <c r="U119" s="14">
        <f t="shared" si="1"/>
        <v>10516</v>
      </c>
      <c r="V119" s="14">
        <f t="shared" si="2"/>
        <v>18296</v>
      </c>
      <c r="W119" s="14">
        <f>SUM(E119,H119,K119,N119,Q119,T119)</f>
        <v>56400</v>
      </c>
      <c r="X119" s="15">
        <f t="shared" si="0"/>
        <v>0.51085106382978729</v>
      </c>
    </row>
    <row r="120" spans="1:24">
      <c r="B120" t="s">
        <v>415</v>
      </c>
      <c r="C120" s="14">
        <v>1725</v>
      </c>
      <c r="D120" s="14">
        <v>1673</v>
      </c>
      <c r="E120" s="180">
        <v>3560</v>
      </c>
      <c r="F120" s="14"/>
      <c r="G120" s="14"/>
      <c r="H120" s="14"/>
      <c r="I120" s="14">
        <v>1813</v>
      </c>
      <c r="J120" s="14">
        <v>5758</v>
      </c>
      <c r="K120" s="14">
        <v>13122</v>
      </c>
      <c r="L120" s="14">
        <v>517</v>
      </c>
      <c r="M120" s="14">
        <v>1057</v>
      </c>
      <c r="N120" s="14">
        <v>6408</v>
      </c>
      <c r="O120" s="14">
        <v>7552</v>
      </c>
      <c r="P120" s="14">
        <v>9128</v>
      </c>
      <c r="Q120" s="14">
        <v>25125</v>
      </c>
      <c r="R120" s="14">
        <v>37</v>
      </c>
      <c r="S120" s="14">
        <v>1944</v>
      </c>
      <c r="T120" s="14">
        <v>11761</v>
      </c>
      <c r="U120" s="14">
        <f t="shared" si="1"/>
        <v>11644</v>
      </c>
      <c r="V120" s="14">
        <f t="shared" si="2"/>
        <v>19560</v>
      </c>
      <c r="W120" s="14">
        <f t="shared" si="3"/>
        <v>59976</v>
      </c>
      <c r="X120" s="15">
        <f t="shared" si="0"/>
        <v>0.52027477657729759</v>
      </c>
    </row>
    <row r="121" spans="1:24">
      <c r="B121" t="s">
        <v>416</v>
      </c>
      <c r="C121" s="14">
        <v>1588</v>
      </c>
      <c r="D121" s="14">
        <v>1545</v>
      </c>
      <c r="E121" s="180">
        <v>3260</v>
      </c>
      <c r="F121" s="14"/>
      <c r="G121" s="14"/>
      <c r="H121" s="14"/>
      <c r="I121" s="14">
        <v>1720</v>
      </c>
      <c r="J121" s="14">
        <v>5337</v>
      </c>
      <c r="K121" s="14">
        <v>12137</v>
      </c>
      <c r="L121" s="14">
        <v>476</v>
      </c>
      <c r="M121" s="14">
        <v>1093</v>
      </c>
      <c r="N121" s="14">
        <v>6100</v>
      </c>
      <c r="O121" s="14">
        <v>6978</v>
      </c>
      <c r="P121" s="14">
        <v>8714</v>
      </c>
      <c r="Q121" s="14">
        <v>23600</v>
      </c>
      <c r="R121" s="14">
        <v>40</v>
      </c>
      <c r="S121" s="14">
        <v>2113</v>
      </c>
      <c r="T121" s="14">
        <v>11321</v>
      </c>
      <c r="U121" s="14">
        <f t="shared" si="1"/>
        <v>10802</v>
      </c>
      <c r="V121" s="14">
        <f t="shared" si="2"/>
        <v>18802</v>
      </c>
      <c r="W121" s="14">
        <f t="shared" si="3"/>
        <v>56418</v>
      </c>
      <c r="X121" s="15">
        <f t="shared" si="0"/>
        <v>0.52472615122833144</v>
      </c>
    </row>
    <row r="122" spans="1:24">
      <c r="B122" t="s">
        <v>417</v>
      </c>
      <c r="C122" s="14">
        <v>1514</v>
      </c>
      <c r="D122" s="14">
        <v>1460</v>
      </c>
      <c r="E122" s="180">
        <v>3082</v>
      </c>
      <c r="F122" s="14"/>
      <c r="G122" s="14"/>
      <c r="H122" s="14"/>
      <c r="I122" s="14">
        <v>1838</v>
      </c>
      <c r="J122" s="14">
        <v>5430</v>
      </c>
      <c r="K122" s="14">
        <v>12359</v>
      </c>
      <c r="L122" s="14">
        <v>477</v>
      </c>
      <c r="M122" s="14">
        <v>1211</v>
      </c>
      <c r="N122" s="14">
        <v>6458</v>
      </c>
      <c r="O122" s="14">
        <v>7142</v>
      </c>
      <c r="P122" s="14">
        <v>9002</v>
      </c>
      <c r="Q122" s="14">
        <v>24005</v>
      </c>
      <c r="R122" s="14">
        <v>30</v>
      </c>
      <c r="S122" s="14">
        <v>2161</v>
      </c>
      <c r="T122" s="14">
        <v>11329</v>
      </c>
      <c r="U122" s="14">
        <f t="shared" si="1"/>
        <v>11001</v>
      </c>
      <c r="V122" s="14">
        <f t="shared" si="2"/>
        <v>19264</v>
      </c>
      <c r="W122" s="14">
        <f t="shared" si="3"/>
        <v>57233</v>
      </c>
      <c r="X122" s="15">
        <f t="shared" si="0"/>
        <v>0.52880331277409887</v>
      </c>
    </row>
    <row r="123" spans="1:24">
      <c r="B123" t="s">
        <v>418</v>
      </c>
      <c r="C123" s="14">
        <v>1511</v>
      </c>
      <c r="D123">
        <v>1432</v>
      </c>
      <c r="E123" s="180">
        <v>3029</v>
      </c>
      <c r="I123">
        <v>1617</v>
      </c>
      <c r="J123">
        <v>5186</v>
      </c>
      <c r="K123">
        <v>11455</v>
      </c>
      <c r="L123">
        <v>469</v>
      </c>
      <c r="M123">
        <v>1481</v>
      </c>
      <c r="N123">
        <v>6342</v>
      </c>
      <c r="O123">
        <v>6032</v>
      </c>
      <c r="P123">
        <v>8282</v>
      </c>
      <c r="Q123">
        <v>20451</v>
      </c>
      <c r="R123">
        <v>41</v>
      </c>
      <c r="S123">
        <v>2357</v>
      </c>
      <c r="T123">
        <v>10596</v>
      </c>
      <c r="U123" s="14">
        <f t="shared" si="1"/>
        <v>9670</v>
      </c>
      <c r="V123" s="14">
        <f t="shared" si="2"/>
        <v>18738</v>
      </c>
      <c r="W123" s="14">
        <f t="shared" si="3"/>
        <v>51873</v>
      </c>
      <c r="X123" s="15">
        <f>(U123+V123)/W123</f>
        <v>0.54764521041775105</v>
      </c>
    </row>
    <row r="124" spans="1:24" s="9" customFormat="1" ht="15">
      <c r="C124" s="50"/>
      <c r="D124" s="50"/>
      <c r="E124" s="19"/>
      <c r="H124" s="19"/>
      <c r="K124" s="19"/>
      <c r="N124" s="19"/>
      <c r="O124" s="50"/>
      <c r="P124" s="19"/>
      <c r="S124" s="19"/>
      <c r="T124" s="50"/>
      <c r="U124" s="50"/>
      <c r="V124" s="19"/>
      <c r="W124" s="19"/>
    </row>
    <row r="125" spans="1:24" ht="15"/>
    <row r="126" spans="1:24" ht="15">
      <c r="A126" s="8">
        <v>26</v>
      </c>
      <c r="B126" s="8" t="s">
        <v>320</v>
      </c>
    </row>
    <row r="127" spans="1:24" ht="15">
      <c r="B127">
        <v>2019</v>
      </c>
      <c r="C127" s="47">
        <v>0.53</v>
      </c>
    </row>
    <row r="128" spans="1:24">
      <c r="B128">
        <v>2020</v>
      </c>
      <c r="C128" s="47">
        <v>0.52</v>
      </c>
    </row>
    <row r="129" spans="2:3">
      <c r="B129">
        <v>2021</v>
      </c>
      <c r="C129" s="47">
        <v>0.51</v>
      </c>
    </row>
    <row r="130" spans="2:3">
      <c r="B130">
        <v>2022</v>
      </c>
      <c r="C130" s="47">
        <v>0.52</v>
      </c>
    </row>
  </sheetData>
  <mergeCells count="7">
    <mergeCell ref="R106:T106"/>
    <mergeCell ref="U106:X106"/>
    <mergeCell ref="C106:E106"/>
    <mergeCell ref="F106:H106"/>
    <mergeCell ref="I106:K106"/>
    <mergeCell ref="L106:N106"/>
    <mergeCell ref="O106:Q106"/>
  </mergeCells>
  <phoneticPr fontId="8" type="noConversion"/>
  <hyperlinks>
    <hyperlink ref="K4" r:id="rId1" xr:uid="{9BDAEC37-4840-41A9-B5EA-C2660279312F}"/>
    <hyperlink ref="K6" r:id="rId2" xr:uid="{69C50D65-824C-4D6A-B272-F7CDD27D4091}"/>
    <hyperlink ref="K8" r:id="rId3" xr:uid="{23D3CC83-7F92-4AEB-8803-C37A7DB75314}"/>
    <hyperlink ref="K10" r:id="rId4" xr:uid="{D0736B4A-A362-4033-A8C2-01CE2AB14735}"/>
    <hyperlink ref="K11" r:id="rId5" xr:uid="{AB6B1750-B622-478B-81BE-5A338A3753A1}"/>
    <hyperlink ref="K19" r:id="rId6" xr:uid="{CB8A9A81-D558-46B5-B811-93CF14961D39}"/>
    <hyperlink ref="K12" r:id="rId7" xr:uid="{80D8D318-C080-4A4A-A2E4-E9FCA4E0AF3E}"/>
    <hyperlink ref="K16" r:id="rId8" xr:uid="{EE01244C-7B61-4808-8417-AD3DFA8C4AC3}"/>
    <hyperlink ref="K17" r:id="rId9" xr:uid="{72E04655-F28C-495F-A996-889843111125}"/>
    <hyperlink ref="K13" r:id="rId10" xr:uid="{A4CF49C6-5787-4A23-8FC9-151DB76D5F60}"/>
    <hyperlink ref="K14" r:id="rId11" display="https://assets.publishing.service.gov.uk/government/uploads/system/uploads/attachment_data/file/996037/legal-aid-statistics-bulletin-jan-mar-2021.pdf" xr:uid="{E16C7E4E-0FCA-428E-A52F-C6E719A97539}"/>
    <hyperlink ref="K15" r:id="rId12" xr:uid="{31739DA9-327A-44F7-9C55-5CD516999706}"/>
    <hyperlink ref="K20" r:id="rId13" xr:uid="{D0274CCD-2D12-47E4-8D4C-77095BDD6A85}"/>
  </hyperlinks>
  <pageMargins left="0.7" right="0.7" top="0.75" bottom="0.75" header="0.3" footer="0.3"/>
  <pageSetup paperSize="9" orientation="portrait" r:id="rId14"/>
  <extLst>
    <ext xmlns:x14="http://schemas.microsoft.com/office/spreadsheetml/2009/9/main" uri="{05C60535-1F16-4fd2-B633-F4F36F0B64E0}">
      <x14:sparklineGroups xmlns:xm="http://schemas.microsoft.com/office/excel/2006/main">
        <x14:sparklineGroup lineWeight="1.5" displayEmptyCellsAs="gap" xr2:uid="{E1EF240D-E7F8-4925-BB5B-BE9E935417D3}">
          <x14:colorSeries rgb="FF77216F"/>
          <x14:colorNegative rgb="FFD00000"/>
          <x14:colorAxis rgb="FF000000"/>
          <x14:colorMarkers rgb="FFD00000"/>
          <x14:colorFirst rgb="FFD00000"/>
          <x14:colorLast rgb="FFD00000"/>
          <x14:colorHigh rgb="FFD00000"/>
          <x14:colorLow rgb="FFD00000"/>
          <x14:sparklines>
            <x14:sparkline>
              <xm:f>Challenge1!C73:C79</xm:f>
              <xm:sqref>O72</xm:sqref>
            </x14:sparkline>
          </x14:sparklines>
        </x14:sparklineGroup>
      </x14:sparklineGroup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2B2F7-BC32-4B95-A1ED-F2944189493A}">
  <dimension ref="A1:L90"/>
  <sheetViews>
    <sheetView workbookViewId="0">
      <selection activeCell="D22" sqref="D22"/>
    </sheetView>
  </sheetViews>
  <sheetFormatPr defaultRowHeight="14.45"/>
  <cols>
    <col min="2" max="2" width="55.28515625" bestFit="1" customWidth="1"/>
    <col min="4" max="4" width="10.5703125" customWidth="1"/>
    <col min="5" max="5" width="24.28515625" customWidth="1"/>
    <col min="7" max="8" width="12.5703125" customWidth="1"/>
    <col min="9" max="9" width="10.28515625" customWidth="1"/>
  </cols>
  <sheetData>
    <row r="1" spans="1:12">
      <c r="A1" s="8" t="s">
        <v>419</v>
      </c>
    </row>
    <row r="2" spans="1:12" ht="15" thickBot="1"/>
    <row r="3" spans="1:12" ht="29.45" thickBot="1">
      <c r="A3" s="5" t="s">
        <v>5</v>
      </c>
      <c r="B3" s="5" t="s">
        <v>6</v>
      </c>
      <c r="C3" s="5" t="s">
        <v>7</v>
      </c>
      <c r="D3" s="1" t="s">
        <v>8</v>
      </c>
      <c r="E3" s="5" t="s">
        <v>9</v>
      </c>
      <c r="F3" s="5" t="s">
        <v>9</v>
      </c>
      <c r="G3" s="5" t="s">
        <v>10</v>
      </c>
      <c r="H3" s="5" t="s">
        <v>11</v>
      </c>
      <c r="I3" s="5" t="s">
        <v>12</v>
      </c>
      <c r="J3" s="5" t="s">
        <v>13</v>
      </c>
      <c r="K3" s="5" t="s">
        <v>14</v>
      </c>
      <c r="L3" s="5" t="s">
        <v>15</v>
      </c>
    </row>
    <row r="4" spans="1:12" ht="15" thickBot="1">
      <c r="A4" s="26">
        <v>14</v>
      </c>
      <c r="B4" s="96" t="s">
        <v>265</v>
      </c>
      <c r="C4" s="7" t="s">
        <v>266</v>
      </c>
      <c r="D4" s="6" t="s">
        <v>267</v>
      </c>
      <c r="E4" s="34">
        <v>0.32</v>
      </c>
      <c r="F4" s="6">
        <v>2023</v>
      </c>
      <c r="G4" s="34">
        <v>0.31</v>
      </c>
      <c r="H4" s="6">
        <v>2019</v>
      </c>
      <c r="I4" s="37" t="s">
        <v>268</v>
      </c>
      <c r="J4" s="6" t="s">
        <v>269</v>
      </c>
      <c r="K4" s="29" t="s">
        <v>270</v>
      </c>
      <c r="L4" s="4" t="s">
        <v>420</v>
      </c>
    </row>
    <row r="5" spans="1:12" ht="15" thickBot="1">
      <c r="A5" s="26">
        <v>15</v>
      </c>
      <c r="B5" s="4" t="s">
        <v>271</v>
      </c>
      <c r="C5" s="7" t="s">
        <v>421</v>
      </c>
      <c r="D5" s="6" t="s">
        <v>267</v>
      </c>
      <c r="E5" s="34">
        <v>0.12</v>
      </c>
      <c r="F5" s="6">
        <v>2021</v>
      </c>
      <c r="G5" s="6" t="s">
        <v>273</v>
      </c>
      <c r="H5" s="6"/>
      <c r="I5" s="35"/>
      <c r="J5" s="28" t="s">
        <v>286</v>
      </c>
      <c r="K5" s="29"/>
      <c r="L5" s="4"/>
    </row>
    <row r="6" spans="1:12" ht="15" thickBot="1">
      <c r="A6" s="26">
        <v>16</v>
      </c>
      <c r="B6" s="7" t="s">
        <v>422</v>
      </c>
      <c r="C6" s="6" t="s">
        <v>266</v>
      </c>
      <c r="D6" s="6" t="s">
        <v>267</v>
      </c>
      <c r="E6" s="34">
        <v>0.38</v>
      </c>
      <c r="F6" s="6">
        <v>2023</v>
      </c>
      <c r="G6" s="34">
        <v>0.38</v>
      </c>
      <c r="H6" s="6">
        <v>2019</v>
      </c>
      <c r="I6" s="35" t="s">
        <v>423</v>
      </c>
      <c r="J6" s="6" t="s">
        <v>424</v>
      </c>
      <c r="K6" s="29" t="s">
        <v>270</v>
      </c>
      <c r="L6" s="4" t="s">
        <v>422</v>
      </c>
    </row>
    <row r="7" spans="1:12" ht="15" thickBot="1">
      <c r="A7" s="26">
        <v>17</v>
      </c>
      <c r="B7" s="4" t="s">
        <v>278</v>
      </c>
      <c r="C7" s="7" t="s">
        <v>421</v>
      </c>
      <c r="D7" s="33" t="s">
        <v>267</v>
      </c>
      <c r="E7" s="30" t="s">
        <v>279</v>
      </c>
      <c r="F7" s="6">
        <v>2021</v>
      </c>
      <c r="G7" s="6" t="s">
        <v>273</v>
      </c>
      <c r="H7" s="6"/>
      <c r="I7" s="35"/>
      <c r="J7" s="28" t="s">
        <v>286</v>
      </c>
      <c r="K7" s="29"/>
      <c r="L7" s="4"/>
    </row>
    <row r="8" spans="1:12" ht="15" thickBot="1">
      <c r="A8" s="26">
        <v>18</v>
      </c>
      <c r="B8" s="7" t="s">
        <v>425</v>
      </c>
      <c r="C8" s="6" t="s">
        <v>266</v>
      </c>
      <c r="D8" s="6" t="s">
        <v>267</v>
      </c>
      <c r="E8" s="34">
        <v>0.39</v>
      </c>
      <c r="F8" s="6">
        <v>2023</v>
      </c>
      <c r="G8" s="34">
        <v>0.44</v>
      </c>
      <c r="H8" s="6">
        <v>2019</v>
      </c>
      <c r="I8" s="35" t="s">
        <v>84</v>
      </c>
      <c r="J8" s="6" t="s">
        <v>424</v>
      </c>
      <c r="K8" s="29" t="s">
        <v>270</v>
      </c>
      <c r="L8" s="4" t="s">
        <v>425</v>
      </c>
    </row>
    <row r="9" spans="1:12" ht="15" thickBot="1">
      <c r="A9" s="26">
        <v>19</v>
      </c>
      <c r="B9" s="4" t="s">
        <v>284</v>
      </c>
      <c r="C9" s="7" t="s">
        <v>421</v>
      </c>
      <c r="D9" s="33" t="s">
        <v>267</v>
      </c>
      <c r="E9" s="30" t="s">
        <v>285</v>
      </c>
      <c r="F9" s="139">
        <v>2021</v>
      </c>
      <c r="G9" s="6" t="s">
        <v>273</v>
      </c>
      <c r="H9" s="6"/>
      <c r="I9" s="35"/>
      <c r="J9" s="28" t="s">
        <v>286</v>
      </c>
      <c r="K9" s="29"/>
      <c r="L9" s="4"/>
    </row>
    <row r="10" spans="1:12" ht="15" thickBot="1">
      <c r="A10" s="26">
        <v>20</v>
      </c>
      <c r="B10" s="7" t="s">
        <v>287</v>
      </c>
      <c r="C10" s="6" t="s">
        <v>266</v>
      </c>
      <c r="D10" s="6" t="s">
        <v>267</v>
      </c>
      <c r="E10" s="6" t="s">
        <v>426</v>
      </c>
      <c r="F10" s="6">
        <v>2019</v>
      </c>
      <c r="G10" s="6" t="s">
        <v>273</v>
      </c>
      <c r="H10" s="6"/>
      <c r="I10" s="35"/>
      <c r="J10" s="6">
        <v>2023</v>
      </c>
      <c r="K10" s="55" t="s">
        <v>270</v>
      </c>
      <c r="L10" s="4"/>
    </row>
    <row r="11" spans="1:12" ht="15" thickBot="1">
      <c r="A11" s="26">
        <v>26</v>
      </c>
      <c r="B11" s="4" t="s">
        <v>320</v>
      </c>
      <c r="C11" s="4" t="s">
        <v>321</v>
      </c>
      <c r="D11" s="33" t="s">
        <v>18</v>
      </c>
      <c r="E11" s="6">
        <v>0.52</v>
      </c>
      <c r="F11" s="6">
        <v>2023</v>
      </c>
      <c r="G11" s="6">
        <v>0.51</v>
      </c>
      <c r="H11" s="6">
        <v>2022</v>
      </c>
      <c r="I11" s="35" t="s">
        <v>322</v>
      </c>
      <c r="J11" s="6">
        <v>2024</v>
      </c>
      <c r="K11" s="29" t="s">
        <v>427</v>
      </c>
      <c r="L11" s="4"/>
    </row>
    <row r="12" spans="1:12" ht="15" thickBot="1">
      <c r="A12" s="26">
        <v>29</v>
      </c>
      <c r="B12" s="4" t="s">
        <v>329</v>
      </c>
      <c r="C12" s="7" t="s">
        <v>330</v>
      </c>
      <c r="D12" s="33" t="s">
        <v>267</v>
      </c>
      <c r="E12" s="6" t="s">
        <v>426</v>
      </c>
      <c r="F12" s="6"/>
      <c r="G12" s="6"/>
      <c r="H12" s="6"/>
      <c r="I12" s="35"/>
      <c r="J12" s="6"/>
      <c r="K12" s="4"/>
      <c r="L12" s="4"/>
    </row>
    <row r="14" spans="1:12" s="9" customFormat="1"/>
    <row r="16" spans="1:12">
      <c r="A16" s="8">
        <v>14</v>
      </c>
      <c r="B16" s="8" t="s">
        <v>265</v>
      </c>
    </row>
    <row r="18" spans="1:5">
      <c r="B18" s="10"/>
    </row>
    <row r="20" spans="1:5">
      <c r="B20" s="10"/>
    </row>
    <row r="22" spans="1:5">
      <c r="B22" s="10"/>
    </row>
    <row r="24" spans="1:5" s="9" customFormat="1"/>
    <row r="26" spans="1:5">
      <c r="A26" s="8">
        <v>16</v>
      </c>
      <c r="B26" s="8" t="s">
        <v>428</v>
      </c>
    </row>
    <row r="27" spans="1:5">
      <c r="B27" s="8"/>
      <c r="C27" t="s">
        <v>429</v>
      </c>
      <c r="D27" t="s">
        <v>430</v>
      </c>
      <c r="E27" t="s">
        <v>431</v>
      </c>
    </row>
    <row r="28" spans="1:5">
      <c r="B28">
        <v>2019</v>
      </c>
      <c r="C28" s="15">
        <v>0.38</v>
      </c>
      <c r="D28" s="15">
        <v>0.28000000000000003</v>
      </c>
      <c r="E28" s="15">
        <v>0.23</v>
      </c>
    </row>
    <row r="29" spans="1:5">
      <c r="B29">
        <v>2023</v>
      </c>
      <c r="C29" s="15">
        <v>0.38</v>
      </c>
      <c r="D29" s="15">
        <v>0.28999999999999998</v>
      </c>
      <c r="E29" s="15">
        <v>0.25</v>
      </c>
    </row>
    <row r="30" spans="1:5">
      <c r="A30" s="8"/>
      <c r="B30" s="10"/>
    </row>
    <row r="31" spans="1:5" s="9" customFormat="1"/>
    <row r="33" spans="1:5">
      <c r="A33" s="8">
        <v>18</v>
      </c>
      <c r="B33" s="8" t="s">
        <v>432</v>
      </c>
    </row>
    <row r="34" spans="1:5">
      <c r="C34" t="s">
        <v>429</v>
      </c>
      <c r="D34" t="s">
        <v>430</v>
      </c>
      <c r="E34" t="s">
        <v>431</v>
      </c>
    </row>
    <row r="35" spans="1:5">
      <c r="B35">
        <v>2019</v>
      </c>
      <c r="C35" s="15">
        <v>0.44</v>
      </c>
      <c r="D35" s="15">
        <v>0.28999999999999998</v>
      </c>
      <c r="E35" s="15">
        <v>0.24</v>
      </c>
    </row>
    <row r="36" spans="1:5">
      <c r="B36">
        <v>2023</v>
      </c>
      <c r="C36" s="15">
        <v>0.39</v>
      </c>
      <c r="D36" s="15">
        <v>0.31</v>
      </c>
      <c r="E36" s="15">
        <v>0.25</v>
      </c>
    </row>
    <row r="38" spans="1:5" s="9" customFormat="1"/>
    <row r="41" spans="1:5">
      <c r="B41" s="10"/>
    </row>
    <row r="42" spans="1:5">
      <c r="B42" s="10"/>
    </row>
    <row r="43" spans="1:5">
      <c r="B43" s="10"/>
    </row>
    <row r="44" spans="1:5" s="9" customFormat="1"/>
    <row r="46" spans="1:5">
      <c r="A46" s="8">
        <v>26</v>
      </c>
      <c r="B46" s="8" t="s">
        <v>433</v>
      </c>
    </row>
    <row r="48" spans="1:5">
      <c r="B48">
        <v>2023</v>
      </c>
      <c r="C48">
        <v>0.52</v>
      </c>
    </row>
    <row r="49" spans="1:3">
      <c r="B49">
        <v>2022</v>
      </c>
      <c r="C49">
        <v>0.51</v>
      </c>
    </row>
    <row r="50" spans="1:3">
      <c r="B50">
        <v>2021</v>
      </c>
      <c r="C50">
        <v>0.51</v>
      </c>
    </row>
    <row r="51" spans="1:3">
      <c r="B51">
        <v>2020</v>
      </c>
      <c r="C51">
        <v>0.52</v>
      </c>
    </row>
    <row r="52" spans="1:3">
      <c r="B52">
        <v>2019</v>
      </c>
      <c r="C52">
        <v>0.53</v>
      </c>
    </row>
    <row r="54" spans="1:3" s="9" customFormat="1"/>
    <row r="57" spans="1:3">
      <c r="A57" s="8">
        <v>28</v>
      </c>
      <c r="B57" s="8" t="s">
        <v>329</v>
      </c>
    </row>
    <row r="59" spans="1:3">
      <c r="B59" t="s">
        <v>434</v>
      </c>
    </row>
    <row r="62" spans="1:3">
      <c r="B62" t="s">
        <v>435</v>
      </c>
      <c r="C62" t="s">
        <v>436</v>
      </c>
    </row>
    <row r="63" spans="1:3">
      <c r="B63" t="s">
        <v>437</v>
      </c>
      <c r="C63" s="15">
        <v>0.3</v>
      </c>
    </row>
    <row r="64" spans="1:3">
      <c r="B64" t="s">
        <v>438</v>
      </c>
      <c r="C64" s="15">
        <v>0.21</v>
      </c>
    </row>
    <row r="65" spans="2:3">
      <c r="B65" t="s">
        <v>439</v>
      </c>
      <c r="C65" s="15">
        <v>0.2</v>
      </c>
    </row>
    <row r="66" spans="2:3">
      <c r="B66" t="s">
        <v>440</v>
      </c>
      <c r="C66" s="15">
        <v>0.19</v>
      </c>
    </row>
    <row r="67" spans="2:3">
      <c r="B67" t="s">
        <v>441</v>
      </c>
      <c r="C67" s="15">
        <v>0.18</v>
      </c>
    </row>
    <row r="68" spans="2:3">
      <c r="B68" t="s">
        <v>442</v>
      </c>
      <c r="C68" s="15">
        <v>0.17</v>
      </c>
    </row>
    <row r="73" spans="2:3">
      <c r="B73" t="s">
        <v>443</v>
      </c>
      <c r="C73" t="s">
        <v>436</v>
      </c>
    </row>
    <row r="74" spans="2:3">
      <c r="B74" t="s">
        <v>444</v>
      </c>
      <c r="C74" s="15">
        <v>7.0000000000000007E-2</v>
      </c>
    </row>
    <row r="75" spans="2:3">
      <c r="B75" t="s">
        <v>445</v>
      </c>
      <c r="C75" s="15">
        <v>0.16</v>
      </c>
    </row>
    <row r="76" spans="2:3">
      <c r="B76" t="s">
        <v>446</v>
      </c>
      <c r="C76" s="15">
        <v>0.26</v>
      </c>
    </row>
    <row r="77" spans="2:3">
      <c r="B77" t="s">
        <v>447</v>
      </c>
      <c r="C77" s="15">
        <v>0.36</v>
      </c>
    </row>
    <row r="78" spans="2:3">
      <c r="B78" t="s">
        <v>448</v>
      </c>
      <c r="C78" s="15">
        <v>0.4</v>
      </c>
    </row>
    <row r="79" spans="2:3">
      <c r="B79" t="s">
        <v>449</v>
      </c>
      <c r="C79" s="15">
        <v>0.41</v>
      </c>
    </row>
    <row r="80" spans="2:3">
      <c r="B80" t="s">
        <v>450</v>
      </c>
      <c r="C80" s="15">
        <v>0.34</v>
      </c>
    </row>
    <row r="85" spans="2:3">
      <c r="B85" t="s">
        <v>451</v>
      </c>
      <c r="C85" t="s">
        <v>436</v>
      </c>
    </row>
    <row r="86" spans="2:3">
      <c r="B86" t="s">
        <v>452</v>
      </c>
      <c r="C86" s="15">
        <v>0.28000000000000003</v>
      </c>
    </row>
    <row r="87" spans="2:3">
      <c r="B87" t="s">
        <v>453</v>
      </c>
      <c r="C87" s="15">
        <v>0.34</v>
      </c>
    </row>
    <row r="88" spans="2:3">
      <c r="B88" t="s">
        <v>454</v>
      </c>
      <c r="C88" s="15">
        <v>0.1</v>
      </c>
    </row>
    <row r="89" spans="2:3">
      <c r="B89" t="s">
        <v>455</v>
      </c>
      <c r="C89" s="15">
        <v>0.38</v>
      </c>
    </row>
    <row r="90" spans="2:3">
      <c r="B90" t="s">
        <v>456</v>
      </c>
      <c r="C90" s="15">
        <v>0.26</v>
      </c>
    </row>
  </sheetData>
  <autoFilter ref="B62:C62" xr:uid="{0CD2B2F7-BC32-4B95-A1ED-F2944189493A}">
    <sortState xmlns:xlrd2="http://schemas.microsoft.com/office/spreadsheetml/2017/richdata2" ref="B63:C68">
      <sortCondition descending="1" ref="C62"/>
    </sortState>
  </autoFilter>
  <hyperlinks>
    <hyperlink ref="K6" r:id="rId1" xr:uid="{D5FE4F45-CF4E-4BB5-9002-639DAE03E6FC}"/>
    <hyperlink ref="K8" r:id="rId2" xr:uid="{FA75C11D-5B68-4EC0-B4F4-EBEF2E8B3BAE}"/>
    <hyperlink ref="K10" r:id="rId3" xr:uid="{EB7F89E3-CA51-4449-B379-92C788C776CB}"/>
    <hyperlink ref="K4" r:id="rId4" xr:uid="{9BC965E7-F63D-404F-9B85-BB2B8A44168A}"/>
    <hyperlink ref="K11" r:id="rId5" xr:uid="{F9896C6A-FF32-4FFE-950E-F1134F0F04CC}"/>
  </hyperlinks>
  <pageMargins left="0.7" right="0.7" top="0.75" bottom="0.75" header="0.3" footer="0.3"/>
  <pageSetup paperSize="9" orientation="portrait" r:id="rId6"/>
  <drawing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12FD7-CFAC-4AD9-8E74-394E36EF52A9}">
  <dimension ref="A1:R154"/>
  <sheetViews>
    <sheetView zoomScale="90" zoomScaleNormal="90" workbookViewId="0">
      <selection activeCell="I9" sqref="I9"/>
    </sheetView>
  </sheetViews>
  <sheetFormatPr defaultRowHeight="14.45"/>
  <cols>
    <col min="2" max="2" width="49" customWidth="1"/>
    <col min="3" max="3" width="29.42578125" bestFit="1" customWidth="1"/>
    <col min="4" max="4" width="10" customWidth="1"/>
    <col min="5" max="5" width="10.42578125" bestFit="1" customWidth="1"/>
    <col min="6" max="6" width="11" customWidth="1"/>
    <col min="7" max="8" width="12.5703125" customWidth="1"/>
    <col min="9" max="9" width="10.5703125" customWidth="1"/>
  </cols>
  <sheetData>
    <row r="1" spans="1:18">
      <c r="A1" s="8" t="s">
        <v>457</v>
      </c>
    </row>
    <row r="3" spans="1:18" ht="15" thickBot="1"/>
    <row r="4" spans="1:18" ht="29.45" thickBot="1">
      <c r="A4" s="5" t="s">
        <v>5</v>
      </c>
      <c r="B4" s="5" t="s">
        <v>6</v>
      </c>
      <c r="C4" s="5" t="s">
        <v>7</v>
      </c>
      <c r="D4" s="1" t="s">
        <v>8</v>
      </c>
      <c r="E4" s="5" t="s">
        <v>9</v>
      </c>
      <c r="F4" s="5" t="s">
        <v>9</v>
      </c>
      <c r="G4" s="5" t="s">
        <v>10</v>
      </c>
      <c r="H4" s="5" t="s">
        <v>11</v>
      </c>
      <c r="I4" s="5" t="s">
        <v>12</v>
      </c>
      <c r="J4" s="5" t="s">
        <v>13</v>
      </c>
      <c r="K4" s="5" t="s">
        <v>14</v>
      </c>
      <c r="L4" s="5" t="s">
        <v>15</v>
      </c>
    </row>
    <row r="5" spans="1:18" ht="15" thickBot="1">
      <c r="A5" s="150">
        <v>30</v>
      </c>
      <c r="B5" s="96" t="s">
        <v>458</v>
      </c>
      <c r="C5" s="124" t="s">
        <v>459</v>
      </c>
      <c r="D5" s="127" t="s">
        <v>18</v>
      </c>
      <c r="E5" s="6" t="s">
        <v>426</v>
      </c>
      <c r="F5" s="34"/>
      <c r="G5" s="6"/>
      <c r="H5" s="41"/>
      <c r="I5" s="6"/>
      <c r="J5" s="6"/>
      <c r="K5" s="29"/>
      <c r="L5" s="4"/>
    </row>
    <row r="6" spans="1:18" ht="15" thickBot="1">
      <c r="A6" s="26">
        <v>31</v>
      </c>
      <c r="B6" s="4" t="s">
        <v>460</v>
      </c>
      <c r="C6" s="120" t="s">
        <v>459</v>
      </c>
      <c r="D6" s="128" t="s">
        <v>18</v>
      </c>
      <c r="E6" s="6" t="s">
        <v>273</v>
      </c>
      <c r="F6" s="6"/>
      <c r="G6" s="6"/>
      <c r="H6" s="41"/>
      <c r="I6" s="35"/>
      <c r="J6" s="6"/>
      <c r="K6" s="29"/>
      <c r="L6" s="4" t="s">
        <v>461</v>
      </c>
    </row>
    <row r="7" spans="1:18" ht="15" thickBot="1">
      <c r="A7" s="150">
        <v>32</v>
      </c>
      <c r="B7" s="4" t="s">
        <v>462</v>
      </c>
      <c r="C7" s="120" t="s">
        <v>459</v>
      </c>
      <c r="D7" s="33"/>
      <c r="E7" s="6" t="s">
        <v>426</v>
      </c>
      <c r="F7" s="30"/>
      <c r="G7" s="6"/>
      <c r="H7" s="41"/>
      <c r="I7" s="35"/>
      <c r="J7" s="6"/>
      <c r="K7" s="55"/>
      <c r="L7" s="4" t="s">
        <v>463</v>
      </c>
    </row>
    <row r="8" spans="1:18" ht="15" thickBot="1">
      <c r="A8" s="26">
        <v>33</v>
      </c>
      <c r="B8" s="136" t="s">
        <v>464</v>
      </c>
      <c r="C8" s="134" t="s">
        <v>17</v>
      </c>
      <c r="D8" s="135" t="s">
        <v>18</v>
      </c>
      <c r="E8" s="52">
        <v>0.30399999999999999</v>
      </c>
      <c r="F8" s="53">
        <v>2023</v>
      </c>
      <c r="G8" s="31">
        <v>0.29199999999999998</v>
      </c>
      <c r="H8" s="53">
        <v>2022</v>
      </c>
      <c r="I8" s="39" t="s">
        <v>465</v>
      </c>
      <c r="J8" s="6" t="s">
        <v>33</v>
      </c>
      <c r="K8" s="55" t="s">
        <v>466</v>
      </c>
      <c r="L8" s="4" t="s">
        <v>467</v>
      </c>
      <c r="R8" t="s">
        <v>468</v>
      </c>
    </row>
    <row r="9" spans="1:18" ht="15" thickBot="1">
      <c r="A9" s="150">
        <v>34</v>
      </c>
      <c r="B9" s="4" t="s">
        <v>469</v>
      </c>
      <c r="C9" s="123" t="s">
        <v>470</v>
      </c>
      <c r="D9" s="129" t="s">
        <v>25</v>
      </c>
      <c r="E9" s="6">
        <v>92</v>
      </c>
      <c r="F9" s="28">
        <v>45352</v>
      </c>
      <c r="G9" s="6">
        <v>83</v>
      </c>
      <c r="H9" s="28">
        <v>45323</v>
      </c>
      <c r="I9" s="39" t="s">
        <v>471</v>
      </c>
      <c r="J9" s="28">
        <v>45292</v>
      </c>
      <c r="K9" s="161" t="s">
        <v>472</v>
      </c>
      <c r="L9" s="4"/>
    </row>
    <row r="11" spans="1:18" s="9" customFormat="1" ht="15" thickBot="1"/>
    <row r="12" spans="1:18" ht="15" thickBot="1"/>
    <row r="13" spans="1:18" ht="15" thickBot="1">
      <c r="A13" s="8">
        <v>30</v>
      </c>
      <c r="B13" s="8" t="s">
        <v>458</v>
      </c>
    </row>
    <row r="14" spans="1:18" ht="15">
      <c r="B14" t="s">
        <v>473</v>
      </c>
      <c r="C14">
        <v>2023</v>
      </c>
      <c r="D14" t="s">
        <v>474</v>
      </c>
      <c r="E14">
        <v>2022</v>
      </c>
      <c r="F14" t="s">
        <v>475</v>
      </c>
      <c r="G14" s="13">
        <v>2021</v>
      </c>
      <c r="H14" t="s">
        <v>476</v>
      </c>
      <c r="I14" s="13">
        <v>2020</v>
      </c>
      <c r="J14" s="13" t="s">
        <v>477</v>
      </c>
      <c r="K14" s="11"/>
      <c r="L14" s="11"/>
      <c r="M14" s="11"/>
    </row>
    <row r="15" spans="1:18">
      <c r="B15" s="11" t="s">
        <v>181</v>
      </c>
      <c r="C15" s="103">
        <v>16914</v>
      </c>
      <c r="D15" s="104">
        <v>9.1999999999999998E-2</v>
      </c>
      <c r="E15" s="20">
        <v>16862</v>
      </c>
      <c r="F15" s="57">
        <f>E15/$C$24</f>
        <v>9.090860078821239E-2</v>
      </c>
      <c r="G15" s="12">
        <v>16914</v>
      </c>
      <c r="H15" s="3">
        <f t="shared" ref="H15:H22" si="0">G15/$E$24</f>
        <v>9.1639531670739169E-2</v>
      </c>
      <c r="I15" s="12">
        <v>16430</v>
      </c>
      <c r="J15" s="3">
        <f t="shared" ref="J15:J23" si="1">I15/$G$24</f>
        <v>9.1973197342125737E-2</v>
      </c>
      <c r="K15" s="12"/>
      <c r="L15" s="13"/>
      <c r="M15" s="13"/>
      <c r="N15" s="12"/>
      <c r="O15" s="12"/>
      <c r="P15" s="12"/>
    </row>
    <row r="16" spans="1:18">
      <c r="B16" s="11" t="s">
        <v>478</v>
      </c>
      <c r="C16" s="103">
        <v>6847</v>
      </c>
      <c r="D16" s="104">
        <v>3.6999999999999998E-2</v>
      </c>
      <c r="E16" s="20">
        <v>6935</v>
      </c>
      <c r="F16" s="57">
        <f t="shared" ref="F16:F23" si="2">E16/$C$24</f>
        <v>3.7388871217308328E-2</v>
      </c>
      <c r="G16" s="12">
        <v>6914</v>
      </c>
      <c r="H16" s="3">
        <f t="shared" si="0"/>
        <v>3.7459839303032434E-2</v>
      </c>
      <c r="I16" s="12">
        <v>6727</v>
      </c>
      <c r="J16" s="3">
        <f t="shared" si="1"/>
        <v>3.7656950609889217E-2</v>
      </c>
      <c r="K16" s="12"/>
      <c r="L16" s="13"/>
      <c r="M16" s="13"/>
      <c r="N16" s="12"/>
      <c r="O16" s="12"/>
      <c r="P16" s="13"/>
    </row>
    <row r="17" spans="2:10">
      <c r="B17" s="11" t="s">
        <v>188</v>
      </c>
      <c r="C17" s="102">
        <v>681</v>
      </c>
      <c r="D17" s="104">
        <v>4.0000000000000001E-3</v>
      </c>
      <c r="E17" s="20">
        <v>689</v>
      </c>
      <c r="F17" s="57">
        <f t="shared" si="2"/>
        <v>3.7146261382444753E-3</v>
      </c>
      <c r="G17" s="13">
        <v>681</v>
      </c>
      <c r="H17" s="3">
        <f t="shared" si="0"/>
        <v>3.6896370502408288E-3</v>
      </c>
      <c r="I17" s="13">
        <v>682</v>
      </c>
      <c r="J17" s="3">
        <f t="shared" si="1"/>
        <v>3.8177553613712571E-3</v>
      </c>
    </row>
    <row r="18" spans="2:10">
      <c r="B18" s="11" t="s">
        <v>183</v>
      </c>
      <c r="C18" s="103">
        <v>1457</v>
      </c>
      <c r="D18" s="104">
        <v>8.0000000000000002E-3</v>
      </c>
      <c r="E18" s="20">
        <v>1520</v>
      </c>
      <c r="F18" s="57">
        <f t="shared" si="2"/>
        <v>8.194821088725112E-3</v>
      </c>
      <c r="G18" s="12">
        <v>1457</v>
      </c>
      <c r="H18" s="3">
        <f t="shared" si="0"/>
        <v>7.8939811779748723E-3</v>
      </c>
      <c r="I18" s="12">
        <v>1417</v>
      </c>
      <c r="J18" s="3">
        <f t="shared" si="1"/>
        <v>7.9321984561042096E-3</v>
      </c>
    </row>
    <row r="19" spans="2:10">
      <c r="B19" s="11" t="s">
        <v>479</v>
      </c>
      <c r="C19" s="102">
        <v>726</v>
      </c>
      <c r="D19" s="104">
        <v>4.0000000000000001E-3</v>
      </c>
      <c r="E19" s="20">
        <v>725</v>
      </c>
      <c r="F19" s="57">
        <f t="shared" si="2"/>
        <v>3.9087140061353333E-3</v>
      </c>
      <c r="G19" s="13">
        <v>731</v>
      </c>
      <c r="H19" s="3">
        <f t="shared" si="0"/>
        <v>3.9605355120793627E-3</v>
      </c>
      <c r="I19" s="13">
        <v>742</v>
      </c>
      <c r="J19" s="3">
        <f t="shared" si="1"/>
        <v>4.153628267063743E-3</v>
      </c>
    </row>
    <row r="20" spans="2:10">
      <c r="B20" s="11" t="s">
        <v>189</v>
      </c>
      <c r="C20" s="102">
        <v>551</v>
      </c>
      <c r="D20" s="104">
        <v>3.0000000000000001E-3</v>
      </c>
      <c r="E20" s="20">
        <v>577</v>
      </c>
      <c r="F20" s="57">
        <f t="shared" si="2"/>
        <v>3.1107972159173619E-3</v>
      </c>
      <c r="G20" s="13">
        <v>550</v>
      </c>
      <c r="H20" s="3">
        <f t="shared" si="0"/>
        <v>2.9798830802238705E-3</v>
      </c>
      <c r="I20" s="13">
        <v>519</v>
      </c>
      <c r="J20" s="3">
        <f t="shared" si="1"/>
        <v>2.9053006342400034E-3</v>
      </c>
    </row>
    <row r="21" spans="2:10">
      <c r="B21" s="11"/>
      <c r="C21" s="103">
        <v>3050</v>
      </c>
      <c r="D21" s="104">
        <v>1.7000000000000001E-2</v>
      </c>
      <c r="E21" s="20">
        <v>3187</v>
      </c>
      <c r="F21" s="57">
        <f t="shared" si="2"/>
        <v>1.7182167638004561E-2</v>
      </c>
      <c r="G21" s="12">
        <v>3055</v>
      </c>
      <c r="H21" s="3">
        <f t="shared" si="0"/>
        <v>1.6551896018334407E-2</v>
      </c>
      <c r="I21" s="12">
        <v>2956</v>
      </c>
      <c r="J21" s="3">
        <f t="shared" si="1"/>
        <v>1.6547338487116474E-2</v>
      </c>
    </row>
    <row r="22" spans="2:10">
      <c r="B22" s="11" t="s">
        <v>194</v>
      </c>
      <c r="C22" s="103">
        <v>154184</v>
      </c>
      <c r="D22" s="104">
        <v>0.83599999999999997</v>
      </c>
      <c r="E22" s="20">
        <v>154988</v>
      </c>
      <c r="F22" s="57">
        <f t="shared" si="2"/>
        <v>0.8355914019074524</v>
      </c>
      <c r="G22" s="12">
        <v>154184</v>
      </c>
      <c r="H22" s="3">
        <f t="shared" si="0"/>
        <v>0.83536416880224951</v>
      </c>
      <c r="I22" s="12">
        <v>149110</v>
      </c>
      <c r="J22" s="3">
        <f t="shared" si="1"/>
        <v>0.83470014946344306</v>
      </c>
    </row>
    <row r="23" spans="2:10">
      <c r="B23" s="11" t="s">
        <v>480</v>
      </c>
      <c r="C23" s="102">
        <v>85</v>
      </c>
      <c r="D23" s="104">
        <v>1E-3</v>
      </c>
      <c r="E23" s="20">
        <v>0</v>
      </c>
      <c r="F23" s="57">
        <f t="shared" si="2"/>
        <v>0</v>
      </c>
      <c r="G23" s="12">
        <v>85</v>
      </c>
      <c r="H23" s="3">
        <v>1E-3</v>
      </c>
      <c r="I23" s="13">
        <v>56</v>
      </c>
      <c r="J23" s="3">
        <f t="shared" si="1"/>
        <v>3.1348137864632025E-4</v>
      </c>
    </row>
    <row r="24" spans="2:10">
      <c r="B24" s="11"/>
      <c r="C24" s="20">
        <f>SUM(E15:E23)</f>
        <v>185483</v>
      </c>
      <c r="E24" s="14">
        <f>SUM(G15:G23)</f>
        <v>184571</v>
      </c>
      <c r="G24" s="14">
        <f>SUM(I15:I23)</f>
        <v>178639</v>
      </c>
      <c r="H24" s="3"/>
    </row>
    <row r="25" spans="2:10">
      <c r="B25" t="s">
        <v>481</v>
      </c>
      <c r="C25" s="12"/>
      <c r="D25" s="3"/>
      <c r="E25" s="13"/>
      <c r="F25" s="3"/>
    </row>
    <row r="26" spans="2:10">
      <c r="B26" s="11"/>
      <c r="C26" s="12"/>
      <c r="D26" s="3"/>
      <c r="E26" s="13"/>
      <c r="F26" s="3"/>
    </row>
    <row r="27" spans="2:10">
      <c r="B27" t="s">
        <v>482</v>
      </c>
      <c r="C27" s="12"/>
      <c r="D27" s="3"/>
      <c r="E27" s="13"/>
      <c r="F27" s="3"/>
    </row>
    <row r="28" spans="2:10">
      <c r="B28" t="s">
        <v>176</v>
      </c>
      <c r="C28" s="11" t="s">
        <v>483</v>
      </c>
      <c r="D28" s="11" t="s">
        <v>484</v>
      </c>
      <c r="E28" s="3" t="s">
        <v>485</v>
      </c>
      <c r="F28" s="3"/>
    </row>
    <row r="29" spans="2:10">
      <c r="B29" s="11" t="s">
        <v>181</v>
      </c>
      <c r="D29" s="192">
        <v>0.38600000000000001</v>
      </c>
      <c r="E29" s="3">
        <v>0.41</v>
      </c>
      <c r="F29" s="3">
        <f>D29-E29</f>
        <v>-2.3999999999999966E-2</v>
      </c>
    </row>
    <row r="30" spans="2:10">
      <c r="B30" s="11" t="s">
        <v>188</v>
      </c>
      <c r="D30" s="192">
        <v>0.46899999999999997</v>
      </c>
      <c r="E30" s="3">
        <v>0.47</v>
      </c>
      <c r="F30" s="3">
        <f>D30-E30</f>
        <v>-1.0000000000000009E-3</v>
      </c>
    </row>
    <row r="31" spans="2:10">
      <c r="B31" s="11" t="s">
        <v>486</v>
      </c>
      <c r="D31" s="192">
        <v>0.34</v>
      </c>
      <c r="E31" s="3">
        <v>0.27</v>
      </c>
      <c r="F31" s="3">
        <f>D31-E31</f>
        <v>7.0000000000000007E-2</v>
      </c>
    </row>
    <row r="32" spans="2:10">
      <c r="B32" s="11" t="s">
        <v>191</v>
      </c>
      <c r="D32" s="192">
        <v>0.42899999999999999</v>
      </c>
      <c r="E32" s="3">
        <v>0.33</v>
      </c>
      <c r="F32" s="3">
        <f>D32-E32</f>
        <v>9.8999999999999977E-2</v>
      </c>
    </row>
    <row r="33" spans="2:6">
      <c r="B33" s="11" t="s">
        <v>189</v>
      </c>
      <c r="C33" s="119">
        <v>0.53600000000000003</v>
      </c>
      <c r="D33" s="192">
        <v>0.55400000000000005</v>
      </c>
      <c r="E33" s="3">
        <v>0.54600000000000004</v>
      </c>
      <c r="F33" s="3">
        <f>D33-E33</f>
        <v>8.0000000000000071E-3</v>
      </c>
    </row>
    <row r="34" spans="2:6">
      <c r="B34" s="11" t="s">
        <v>487</v>
      </c>
      <c r="D34" s="192">
        <v>0.47</v>
      </c>
      <c r="E34" s="3"/>
      <c r="F34" s="3"/>
    </row>
    <row r="35" spans="2:6">
      <c r="B35" s="11"/>
      <c r="C35" s="12"/>
      <c r="D35" s="3"/>
      <c r="E35" s="13"/>
      <c r="F35" s="3"/>
    </row>
    <row r="36" spans="2:6">
      <c r="B36" s="11"/>
      <c r="C36" s="12"/>
      <c r="D36" s="3"/>
      <c r="E36" s="13"/>
      <c r="F36" s="3"/>
    </row>
    <row r="37" spans="2:6">
      <c r="B37" t="s">
        <v>435</v>
      </c>
      <c r="C37" s="12"/>
      <c r="D37" s="3"/>
      <c r="E37" s="13"/>
      <c r="F37" s="3"/>
    </row>
    <row r="38" spans="2:6">
      <c r="B38" t="s">
        <v>176</v>
      </c>
      <c r="C38" s="12" t="s">
        <v>488</v>
      </c>
      <c r="D38" s="12" t="s">
        <v>489</v>
      </c>
      <c r="E38" s="3" t="s">
        <v>490</v>
      </c>
      <c r="F38" s="3"/>
    </row>
    <row r="39" spans="2:6">
      <c r="B39" s="11" t="s">
        <v>181</v>
      </c>
      <c r="D39" s="51">
        <v>0.153</v>
      </c>
      <c r="E39" s="3">
        <v>0.15</v>
      </c>
      <c r="F39" s="3">
        <f>D39-E39</f>
        <v>3.0000000000000027E-3</v>
      </c>
    </row>
    <row r="40" spans="2:6">
      <c r="B40" s="11" t="s">
        <v>188</v>
      </c>
      <c r="D40" s="51">
        <v>8.3000000000000004E-2</v>
      </c>
      <c r="E40" s="3">
        <v>0.28000000000000003</v>
      </c>
      <c r="F40" s="3">
        <f>D40-E40</f>
        <v>-0.19700000000000001</v>
      </c>
    </row>
    <row r="41" spans="2:6">
      <c r="B41" s="11" t="s">
        <v>486</v>
      </c>
      <c r="D41" s="12" t="s">
        <v>273</v>
      </c>
      <c r="E41" s="3">
        <v>0.12</v>
      </c>
      <c r="F41" s="3"/>
    </row>
    <row r="42" spans="2:6">
      <c r="B42" s="11" t="s">
        <v>191</v>
      </c>
      <c r="D42" s="51">
        <v>0.16500000000000001</v>
      </c>
      <c r="E42" s="3">
        <v>0.11</v>
      </c>
      <c r="F42" s="3">
        <f>D42-E42</f>
        <v>5.5000000000000007E-2</v>
      </c>
    </row>
    <row r="43" spans="2:6">
      <c r="B43" s="11" t="s">
        <v>189</v>
      </c>
      <c r="C43" s="15">
        <v>0.12</v>
      </c>
      <c r="D43" s="51">
        <v>0.106</v>
      </c>
      <c r="E43" s="3">
        <v>0.11600000000000001</v>
      </c>
      <c r="F43" s="3">
        <f>D43-E43</f>
        <v>-1.0000000000000009E-2</v>
      </c>
    </row>
    <row r="44" spans="2:6">
      <c r="B44" s="11" t="s">
        <v>487</v>
      </c>
      <c r="D44" s="51">
        <v>0.14000000000000001</v>
      </c>
      <c r="E44" s="3"/>
      <c r="F44" s="3">
        <f>D44-E44</f>
        <v>0.14000000000000001</v>
      </c>
    </row>
    <row r="45" spans="2:6">
      <c r="B45" s="11"/>
      <c r="C45" s="12"/>
      <c r="D45" s="3"/>
      <c r="E45" s="13"/>
      <c r="F45" s="3"/>
    </row>
    <row r="46" spans="2:6">
      <c r="B46" s="11"/>
      <c r="C46" s="12"/>
      <c r="D46" s="3"/>
      <c r="E46" s="13"/>
      <c r="F46" s="3"/>
    </row>
    <row r="47" spans="2:6">
      <c r="B47" t="s">
        <v>491</v>
      </c>
      <c r="C47" s="12"/>
      <c r="D47" s="3"/>
      <c r="E47" s="13"/>
      <c r="F47" s="3"/>
    </row>
    <row r="48" spans="2:6">
      <c r="B48" t="s">
        <v>176</v>
      </c>
      <c r="C48" s="12" t="s">
        <v>492</v>
      </c>
      <c r="D48" s="12" t="s">
        <v>493</v>
      </c>
      <c r="E48" s="3" t="s">
        <v>485</v>
      </c>
      <c r="F48" s="3"/>
    </row>
    <row r="49" spans="2:8">
      <c r="B49" s="11" t="s">
        <v>181</v>
      </c>
      <c r="D49" s="51">
        <v>6.3E-2</v>
      </c>
      <c r="E49" s="3">
        <v>0.06</v>
      </c>
      <c r="F49" s="3">
        <f>D49-E49</f>
        <v>3.0000000000000027E-3</v>
      </c>
    </row>
    <row r="50" spans="2:8">
      <c r="B50" s="11" t="s">
        <v>188</v>
      </c>
      <c r="D50" s="51">
        <v>7.0000000000000007E-2</v>
      </c>
      <c r="E50" s="3">
        <v>0.05</v>
      </c>
      <c r="F50" s="3">
        <f>D50-E50</f>
        <v>2.0000000000000004E-2</v>
      </c>
    </row>
    <row r="51" spans="2:8">
      <c r="B51" s="11" t="s">
        <v>486</v>
      </c>
      <c r="D51" s="51">
        <v>2.5999999999999999E-2</v>
      </c>
      <c r="E51" s="3">
        <v>2.1999999999999999E-2</v>
      </c>
      <c r="F51" s="3">
        <f>D51-E51</f>
        <v>4.0000000000000001E-3</v>
      </c>
    </row>
    <row r="52" spans="2:8">
      <c r="B52" s="11" t="s">
        <v>191</v>
      </c>
      <c r="D52" s="51">
        <v>4.5999999999999999E-2</v>
      </c>
      <c r="E52" s="3">
        <v>4.0000000000000001E-3</v>
      </c>
      <c r="F52" s="3">
        <f>D52-E52</f>
        <v>4.1999999999999996E-2</v>
      </c>
    </row>
    <row r="53" spans="2:8">
      <c r="B53" s="11" t="s">
        <v>189</v>
      </c>
      <c r="C53" s="119">
        <v>4.2000000000000003E-2</v>
      </c>
      <c r="D53" s="51">
        <v>2.5999999999999999E-2</v>
      </c>
      <c r="E53" s="3">
        <v>3.1E-2</v>
      </c>
      <c r="F53" s="3">
        <f>D53-E53</f>
        <v>-5.000000000000001E-3</v>
      </c>
    </row>
    <row r="54" spans="2:8">
      <c r="B54" s="11" t="s">
        <v>487</v>
      </c>
      <c r="D54" s="51">
        <v>0.15</v>
      </c>
      <c r="E54" s="3"/>
      <c r="F54" s="3"/>
    </row>
    <row r="55" spans="2:8">
      <c r="B55" s="11"/>
      <c r="C55" s="51"/>
      <c r="D55" s="3"/>
      <c r="E55" s="13"/>
      <c r="F55" s="3"/>
    </row>
    <row r="56" spans="2:8">
      <c r="B56" t="s">
        <v>176</v>
      </c>
      <c r="C56" s="12" t="s">
        <v>494</v>
      </c>
      <c r="D56" s="12" t="s">
        <v>495</v>
      </c>
      <c r="E56" s="3" t="s">
        <v>485</v>
      </c>
      <c r="F56" s="3"/>
    </row>
    <row r="57" spans="2:8">
      <c r="B57" s="11" t="s">
        <v>181</v>
      </c>
      <c r="D57" s="51">
        <v>7.1999999999999995E-2</v>
      </c>
      <c r="E57" s="15">
        <v>6.8000000000000005E-2</v>
      </c>
      <c r="F57" s="3">
        <f>D57-E57</f>
        <v>3.9999999999999897E-3</v>
      </c>
    </row>
    <row r="58" spans="2:8">
      <c r="B58" s="11" t="s">
        <v>188</v>
      </c>
      <c r="D58" s="51">
        <v>6.0999999999999999E-2</v>
      </c>
      <c r="E58" s="15">
        <v>0.10199999999999999</v>
      </c>
      <c r="F58" s="3">
        <f>D58-E58</f>
        <v>-4.0999999999999995E-2</v>
      </c>
    </row>
    <row r="59" spans="2:8">
      <c r="B59" s="11" t="s">
        <v>486</v>
      </c>
      <c r="D59" s="51">
        <v>3.3000000000000002E-2</v>
      </c>
      <c r="E59" s="3">
        <v>0.03</v>
      </c>
      <c r="F59" s="3">
        <f>D59-E59</f>
        <v>3.0000000000000027E-3</v>
      </c>
    </row>
    <row r="60" spans="2:8">
      <c r="B60" s="11" t="s">
        <v>191</v>
      </c>
      <c r="D60" s="51">
        <v>0.08</v>
      </c>
      <c r="E60" s="3" t="s">
        <v>273</v>
      </c>
      <c r="F60" s="3"/>
    </row>
    <row r="61" spans="2:8">
      <c r="B61" s="11" t="s">
        <v>189</v>
      </c>
      <c r="C61" s="119">
        <v>3.5000000000000003E-2</v>
      </c>
      <c r="D61" s="51">
        <v>2.7E-2</v>
      </c>
      <c r="E61" s="3">
        <v>2.7E-2</v>
      </c>
      <c r="F61" s="3">
        <f>D61-E61</f>
        <v>0</v>
      </c>
    </row>
    <row r="62" spans="2:8">
      <c r="B62" s="11" t="s">
        <v>496</v>
      </c>
      <c r="D62" s="3" t="s">
        <v>273</v>
      </c>
      <c r="E62" s="3">
        <v>2.9000000000000001E-2</v>
      </c>
      <c r="H62" s="3"/>
    </row>
    <row r="63" spans="2:8" s="9" customFormat="1">
      <c r="H63" s="22"/>
    </row>
    <row r="65" spans="1:5">
      <c r="A65" s="8">
        <v>32</v>
      </c>
      <c r="B65" s="8" t="s">
        <v>497</v>
      </c>
    </row>
    <row r="67" spans="1:5">
      <c r="B67" t="s">
        <v>176</v>
      </c>
      <c r="C67" t="s">
        <v>498</v>
      </c>
      <c r="D67" t="s">
        <v>499</v>
      </c>
    </row>
    <row r="68" spans="1:5">
      <c r="B68" s="11" t="s">
        <v>181</v>
      </c>
      <c r="D68" s="15">
        <v>0.34</v>
      </c>
      <c r="E68" s="15"/>
    </row>
    <row r="69" spans="1:5">
      <c r="B69" s="11" t="s">
        <v>478</v>
      </c>
      <c r="D69" s="15">
        <v>7.0000000000000007E-2</v>
      </c>
    </row>
    <row r="70" spans="1:5">
      <c r="B70" s="11" t="s">
        <v>188</v>
      </c>
      <c r="D70" s="15">
        <v>0.12</v>
      </c>
    </row>
    <row r="71" spans="1:5">
      <c r="B71" s="11" t="s">
        <v>183</v>
      </c>
      <c r="D71" s="15">
        <v>0.1</v>
      </c>
    </row>
    <row r="72" spans="1:5">
      <c r="B72" s="11" t="s">
        <v>479</v>
      </c>
      <c r="D72" s="15">
        <v>0.31</v>
      </c>
    </row>
    <row r="73" spans="1:5">
      <c r="B73" s="11" t="s">
        <v>189</v>
      </c>
      <c r="C73" s="119">
        <v>0.108</v>
      </c>
      <c r="D73" s="15">
        <v>0.104</v>
      </c>
    </row>
    <row r="74" spans="1:5">
      <c r="B74" s="11" t="s">
        <v>191</v>
      </c>
      <c r="D74" s="15">
        <v>0.24</v>
      </c>
    </row>
    <row r="75" spans="1:5">
      <c r="B75" s="11" t="s">
        <v>194</v>
      </c>
      <c r="D75" s="15">
        <v>0.21</v>
      </c>
    </row>
    <row r="76" spans="1:5">
      <c r="B76" s="11" t="s">
        <v>496</v>
      </c>
      <c r="D76" s="15">
        <v>7.0000000000000007E-2</v>
      </c>
    </row>
    <row r="77" spans="1:5" s="9" customFormat="1"/>
    <row r="79" spans="1:5">
      <c r="A79" s="8">
        <v>33</v>
      </c>
      <c r="B79" s="8" t="s">
        <v>500</v>
      </c>
    </row>
    <row r="80" spans="1:5">
      <c r="C80" t="s">
        <v>501</v>
      </c>
      <c r="D80" t="s">
        <v>502</v>
      </c>
    </row>
    <row r="81" spans="1:7">
      <c r="B81">
        <v>2019</v>
      </c>
      <c r="C81" s="175">
        <v>0.28299999999999997</v>
      </c>
      <c r="D81" s="15">
        <v>0.17399999999999999</v>
      </c>
    </row>
    <row r="82" spans="1:7">
      <c r="B82">
        <v>2020</v>
      </c>
      <c r="C82" s="175">
        <v>0.32800000000000001</v>
      </c>
      <c r="D82" s="15">
        <v>0.14899999999999999</v>
      </c>
    </row>
    <row r="83" spans="1:7">
      <c r="B83">
        <v>2021</v>
      </c>
      <c r="C83" s="15">
        <v>0.313</v>
      </c>
      <c r="D83" s="15">
        <v>0.151</v>
      </c>
    </row>
    <row r="84" spans="1:7">
      <c r="B84">
        <v>2022</v>
      </c>
      <c r="C84" s="15">
        <v>0.29199999999999998</v>
      </c>
      <c r="D84" s="15">
        <v>0.14399999999999999</v>
      </c>
    </row>
    <row r="85" spans="1:7">
      <c r="B85">
        <v>2023</v>
      </c>
      <c r="C85" s="15">
        <v>0.30399999999999999</v>
      </c>
      <c r="D85" s="15">
        <v>0.14299999999999999</v>
      </c>
    </row>
    <row r="87" spans="1:7" s="9" customFormat="1"/>
    <row r="89" spans="1:7" ht="13.5" customHeight="1">
      <c r="A89" s="8">
        <v>34</v>
      </c>
      <c r="B89" s="8" t="s">
        <v>503</v>
      </c>
    </row>
    <row r="92" spans="1:7">
      <c r="C92">
        <v>2024</v>
      </c>
      <c r="D92">
        <v>2023</v>
      </c>
      <c r="E92">
        <v>2022</v>
      </c>
      <c r="F92">
        <v>2021</v>
      </c>
      <c r="G92">
        <v>2020</v>
      </c>
    </row>
    <row r="93" spans="1:7">
      <c r="B93" t="s">
        <v>91</v>
      </c>
      <c r="C93">
        <v>88</v>
      </c>
      <c r="D93">
        <v>72</v>
      </c>
      <c r="E93">
        <v>83</v>
      </c>
      <c r="F93">
        <v>65</v>
      </c>
    </row>
    <row r="94" spans="1:7">
      <c r="B94" t="s">
        <v>101</v>
      </c>
      <c r="C94">
        <v>83</v>
      </c>
      <c r="D94">
        <v>96</v>
      </c>
      <c r="E94">
        <v>55</v>
      </c>
      <c r="F94">
        <v>67</v>
      </c>
    </row>
    <row r="95" spans="1:7">
      <c r="B95" t="s">
        <v>109</v>
      </c>
      <c r="C95">
        <v>92</v>
      </c>
      <c r="D95">
        <v>73</v>
      </c>
      <c r="E95">
        <v>61</v>
      </c>
      <c r="F95">
        <v>95</v>
      </c>
    </row>
    <row r="96" spans="1:7">
      <c r="B96" t="s">
        <v>117</v>
      </c>
      <c r="D96">
        <v>55</v>
      </c>
      <c r="E96">
        <v>50</v>
      </c>
      <c r="F96">
        <v>78</v>
      </c>
      <c r="G96">
        <v>63</v>
      </c>
    </row>
    <row r="97" spans="1:13">
      <c r="B97" t="s">
        <v>123</v>
      </c>
      <c r="C97">
        <f>C95-C94</f>
        <v>9</v>
      </c>
      <c r="D97">
        <v>91</v>
      </c>
      <c r="E97">
        <v>80</v>
      </c>
      <c r="F97">
        <v>64</v>
      </c>
      <c r="G97">
        <v>67</v>
      </c>
    </row>
    <row r="98" spans="1:13">
      <c r="B98" t="s">
        <v>130</v>
      </c>
      <c r="C98" s="3">
        <f>C97/C94</f>
        <v>0.10843373493975904</v>
      </c>
      <c r="D98">
        <v>71</v>
      </c>
      <c r="E98">
        <v>59</v>
      </c>
      <c r="F98">
        <v>82</v>
      </c>
      <c r="G98">
        <v>91</v>
      </c>
    </row>
    <row r="99" spans="1:13">
      <c r="B99" t="s">
        <v>136</v>
      </c>
      <c r="D99">
        <v>63</v>
      </c>
      <c r="E99">
        <v>80</v>
      </c>
      <c r="F99">
        <v>55</v>
      </c>
      <c r="G99">
        <v>102</v>
      </c>
    </row>
    <row r="100" spans="1:13">
      <c r="B100" t="s">
        <v>142</v>
      </c>
      <c r="D100">
        <v>83</v>
      </c>
      <c r="E100">
        <v>69</v>
      </c>
      <c r="F100">
        <v>60</v>
      </c>
      <c r="G100">
        <v>90</v>
      </c>
    </row>
    <row r="101" spans="1:13">
      <c r="B101" t="s">
        <v>148</v>
      </c>
      <c r="D101">
        <v>69</v>
      </c>
      <c r="E101">
        <v>55</v>
      </c>
      <c r="F101">
        <v>71</v>
      </c>
      <c r="G101">
        <v>94</v>
      </c>
    </row>
    <row r="102" spans="1:13">
      <c r="B102" t="s">
        <v>153</v>
      </c>
      <c r="D102">
        <v>86</v>
      </c>
      <c r="E102">
        <v>98</v>
      </c>
      <c r="F102">
        <v>66</v>
      </c>
      <c r="G102">
        <v>84</v>
      </c>
    </row>
    <row r="103" spans="1:13">
      <c r="B103" t="s">
        <v>158</v>
      </c>
      <c r="D103">
        <v>64</v>
      </c>
      <c r="E103">
        <v>96</v>
      </c>
      <c r="F103">
        <v>74</v>
      </c>
      <c r="G103">
        <v>87</v>
      </c>
    </row>
    <row r="104" spans="1:13">
      <c r="B104" t="s">
        <v>163</v>
      </c>
      <c r="D104">
        <v>57</v>
      </c>
      <c r="E104">
        <v>57</v>
      </c>
      <c r="F104">
        <v>49</v>
      </c>
      <c r="G104">
        <v>55</v>
      </c>
    </row>
    <row r="105" spans="1:13">
      <c r="D105" s="14">
        <f>SUM(D93:D104)</f>
        <v>880</v>
      </c>
      <c r="E105" s="14">
        <f t="shared" ref="E105:G105" si="3">SUM(E93:E104)</f>
        <v>843</v>
      </c>
      <c r="F105" s="14">
        <f t="shared" si="3"/>
        <v>826</v>
      </c>
      <c r="G105" s="14">
        <f t="shared" si="3"/>
        <v>733</v>
      </c>
    </row>
    <row r="107" spans="1:13">
      <c r="A107">
        <v>2020</v>
      </c>
      <c r="B107" t="s">
        <v>117</v>
      </c>
      <c r="C107">
        <v>63</v>
      </c>
    </row>
    <row r="108" spans="1:13">
      <c r="B108" t="s">
        <v>123</v>
      </c>
      <c r="C108">
        <v>67</v>
      </c>
      <c r="F108">
        <v>12</v>
      </c>
      <c r="G108">
        <v>57</v>
      </c>
      <c r="H108">
        <v>57</v>
      </c>
      <c r="I108">
        <v>49</v>
      </c>
      <c r="J108">
        <v>55</v>
      </c>
      <c r="M108" s="14">
        <f>D105-E105</f>
        <v>37</v>
      </c>
    </row>
    <row r="109" spans="1:13">
      <c r="B109" t="s">
        <v>130</v>
      </c>
      <c r="C109">
        <v>91</v>
      </c>
      <c r="F109">
        <v>11</v>
      </c>
      <c r="G109">
        <v>64</v>
      </c>
      <c r="H109">
        <v>96</v>
      </c>
      <c r="I109">
        <v>74</v>
      </c>
      <c r="J109">
        <v>87</v>
      </c>
      <c r="M109" s="15">
        <f>M108/E105</f>
        <v>4.3890865954922892E-2</v>
      </c>
    </row>
    <row r="110" spans="1:13">
      <c r="B110" t="s">
        <v>136</v>
      </c>
      <c r="C110">
        <v>102</v>
      </c>
      <c r="F110">
        <v>10</v>
      </c>
      <c r="G110">
        <v>86</v>
      </c>
      <c r="H110">
        <v>98</v>
      </c>
      <c r="I110">
        <v>66</v>
      </c>
      <c r="J110">
        <v>84</v>
      </c>
    </row>
    <row r="111" spans="1:13">
      <c r="B111" t="s">
        <v>142</v>
      </c>
      <c r="C111">
        <v>90</v>
      </c>
      <c r="F111">
        <v>9</v>
      </c>
      <c r="G111">
        <v>69</v>
      </c>
      <c r="H111">
        <v>55</v>
      </c>
      <c r="I111">
        <v>71</v>
      </c>
      <c r="J111">
        <v>94</v>
      </c>
    </row>
    <row r="112" spans="1:13">
      <c r="B112" t="s">
        <v>148</v>
      </c>
      <c r="C112">
        <v>94</v>
      </c>
      <c r="F112">
        <v>8</v>
      </c>
      <c r="G112">
        <v>83</v>
      </c>
      <c r="H112">
        <v>69</v>
      </c>
      <c r="I112">
        <v>60</v>
      </c>
      <c r="J112">
        <v>90</v>
      </c>
    </row>
    <row r="113" spans="1:10">
      <c r="B113" t="s">
        <v>153</v>
      </c>
      <c r="C113">
        <v>84</v>
      </c>
      <c r="F113">
        <v>7</v>
      </c>
      <c r="G113">
        <v>63</v>
      </c>
      <c r="H113">
        <v>80</v>
      </c>
      <c r="I113">
        <v>55</v>
      </c>
      <c r="J113">
        <v>102</v>
      </c>
    </row>
    <row r="114" spans="1:10">
      <c r="B114" t="s">
        <v>158</v>
      </c>
      <c r="C114">
        <v>87</v>
      </c>
      <c r="F114">
        <v>6</v>
      </c>
      <c r="G114">
        <v>71</v>
      </c>
      <c r="H114">
        <v>59</v>
      </c>
      <c r="I114">
        <v>82</v>
      </c>
      <c r="J114">
        <v>91</v>
      </c>
    </row>
    <row r="115" spans="1:10">
      <c r="B115" t="s">
        <v>163</v>
      </c>
      <c r="C115">
        <v>55</v>
      </c>
      <c r="F115">
        <v>5</v>
      </c>
      <c r="G115">
        <v>91</v>
      </c>
      <c r="H115">
        <v>80</v>
      </c>
      <c r="I115">
        <v>64</v>
      </c>
      <c r="J115">
        <v>67</v>
      </c>
    </row>
    <row r="116" spans="1:10">
      <c r="A116">
        <v>2021</v>
      </c>
      <c r="B116" t="s">
        <v>91</v>
      </c>
      <c r="C116">
        <v>65</v>
      </c>
      <c r="F116">
        <v>4</v>
      </c>
      <c r="G116">
        <v>55</v>
      </c>
      <c r="H116">
        <v>50</v>
      </c>
      <c r="I116">
        <v>78</v>
      </c>
      <c r="J116">
        <v>63</v>
      </c>
    </row>
    <row r="117" spans="1:10">
      <c r="B117" t="s">
        <v>101</v>
      </c>
      <c r="C117">
        <v>67</v>
      </c>
      <c r="F117">
        <v>3</v>
      </c>
      <c r="G117">
        <v>73</v>
      </c>
      <c r="H117">
        <v>61</v>
      </c>
      <c r="I117">
        <v>95</v>
      </c>
    </row>
    <row r="118" spans="1:10">
      <c r="B118" t="s">
        <v>109</v>
      </c>
      <c r="C118">
        <v>95</v>
      </c>
      <c r="F118">
        <v>2</v>
      </c>
      <c r="G118">
        <v>96</v>
      </c>
      <c r="H118">
        <v>55</v>
      </c>
      <c r="I118">
        <v>67</v>
      </c>
    </row>
    <row r="119" spans="1:10">
      <c r="B119" t="s">
        <v>117</v>
      </c>
      <c r="C119">
        <v>78</v>
      </c>
      <c r="F119">
        <v>1</v>
      </c>
      <c r="G119">
        <v>72</v>
      </c>
      <c r="H119">
        <v>83</v>
      </c>
      <c r="I119">
        <v>65</v>
      </c>
    </row>
    <row r="120" spans="1:10">
      <c r="B120" t="s">
        <v>123</v>
      </c>
      <c r="C120">
        <v>64</v>
      </c>
    </row>
    <row r="121" spans="1:10">
      <c r="B121" t="s">
        <v>130</v>
      </c>
      <c r="C121">
        <v>82</v>
      </c>
    </row>
    <row r="122" spans="1:10">
      <c r="B122" t="s">
        <v>136</v>
      </c>
      <c r="C122">
        <v>55</v>
      </c>
    </row>
    <row r="123" spans="1:10">
      <c r="B123" t="s">
        <v>142</v>
      </c>
      <c r="C123">
        <v>60</v>
      </c>
    </row>
    <row r="124" spans="1:10">
      <c r="B124" t="s">
        <v>148</v>
      </c>
      <c r="C124">
        <v>71</v>
      </c>
    </row>
    <row r="125" spans="1:10">
      <c r="B125" t="s">
        <v>153</v>
      </c>
      <c r="C125">
        <v>66</v>
      </c>
    </row>
    <row r="126" spans="1:10">
      <c r="B126" t="s">
        <v>158</v>
      </c>
      <c r="C126" s="102">
        <v>74</v>
      </c>
    </row>
    <row r="127" spans="1:10">
      <c r="B127" t="s">
        <v>163</v>
      </c>
      <c r="C127" s="102">
        <v>49</v>
      </c>
    </row>
    <row r="128" spans="1:10">
      <c r="A128">
        <v>2022</v>
      </c>
      <c r="B128" t="s">
        <v>91</v>
      </c>
      <c r="C128" s="102">
        <v>83</v>
      </c>
    </row>
    <row r="129" spans="1:3">
      <c r="B129" t="s">
        <v>101</v>
      </c>
      <c r="C129" s="102">
        <v>55</v>
      </c>
    </row>
    <row r="130" spans="1:3">
      <c r="B130" t="s">
        <v>109</v>
      </c>
      <c r="C130" s="102">
        <v>61</v>
      </c>
    </row>
    <row r="131" spans="1:3">
      <c r="B131" t="s">
        <v>117</v>
      </c>
      <c r="C131" s="102">
        <v>50</v>
      </c>
    </row>
    <row r="132" spans="1:3">
      <c r="B132" t="s">
        <v>123</v>
      </c>
      <c r="C132" s="102">
        <v>80</v>
      </c>
    </row>
    <row r="133" spans="1:3">
      <c r="B133" t="s">
        <v>130</v>
      </c>
      <c r="C133">
        <v>59</v>
      </c>
    </row>
    <row r="134" spans="1:3">
      <c r="B134" t="s">
        <v>136</v>
      </c>
      <c r="C134">
        <v>80</v>
      </c>
    </row>
    <row r="135" spans="1:3">
      <c r="B135" t="s">
        <v>142</v>
      </c>
      <c r="C135">
        <v>69</v>
      </c>
    </row>
    <row r="136" spans="1:3">
      <c r="B136" t="s">
        <v>148</v>
      </c>
      <c r="C136">
        <v>55</v>
      </c>
    </row>
    <row r="137" spans="1:3">
      <c r="B137" t="s">
        <v>153</v>
      </c>
      <c r="C137">
        <v>98</v>
      </c>
    </row>
    <row r="138" spans="1:3">
      <c r="B138" t="s">
        <v>158</v>
      </c>
      <c r="C138">
        <v>96</v>
      </c>
    </row>
    <row r="139" spans="1:3">
      <c r="B139" t="s">
        <v>163</v>
      </c>
      <c r="C139">
        <v>57</v>
      </c>
    </row>
    <row r="140" spans="1:3">
      <c r="A140">
        <v>2023</v>
      </c>
      <c r="B140" t="s">
        <v>91</v>
      </c>
      <c r="C140">
        <v>72</v>
      </c>
    </row>
    <row r="141" spans="1:3">
      <c r="B141" t="s">
        <v>101</v>
      </c>
      <c r="C141">
        <v>96</v>
      </c>
    </row>
    <row r="142" spans="1:3">
      <c r="B142" t="s">
        <v>109</v>
      </c>
      <c r="C142">
        <v>73</v>
      </c>
    </row>
    <row r="143" spans="1:3">
      <c r="B143" t="s">
        <v>117</v>
      </c>
      <c r="C143">
        <v>55</v>
      </c>
    </row>
    <row r="144" spans="1:3">
      <c r="B144" t="s">
        <v>123</v>
      </c>
      <c r="C144">
        <v>91</v>
      </c>
    </row>
    <row r="145" spans="1:3">
      <c r="B145" t="s">
        <v>130</v>
      </c>
      <c r="C145">
        <v>71</v>
      </c>
    </row>
    <row r="146" spans="1:3">
      <c r="B146" t="s">
        <v>136</v>
      </c>
      <c r="C146">
        <v>63</v>
      </c>
    </row>
    <row r="147" spans="1:3">
      <c r="B147" t="s">
        <v>142</v>
      </c>
      <c r="C147">
        <v>83</v>
      </c>
    </row>
    <row r="148" spans="1:3">
      <c r="B148" t="s">
        <v>148</v>
      </c>
      <c r="C148">
        <v>69</v>
      </c>
    </row>
    <row r="149" spans="1:3">
      <c r="B149" t="s">
        <v>153</v>
      </c>
      <c r="C149">
        <v>86</v>
      </c>
    </row>
    <row r="150" spans="1:3">
      <c r="B150" t="s">
        <v>158</v>
      </c>
      <c r="C150">
        <v>64</v>
      </c>
    </row>
    <row r="151" spans="1:3">
      <c r="B151" t="s">
        <v>163</v>
      </c>
      <c r="C151">
        <v>57</v>
      </c>
    </row>
    <row r="152" spans="1:3">
      <c r="A152">
        <v>2024</v>
      </c>
      <c r="B152" t="s">
        <v>91</v>
      </c>
      <c r="C152">
        <v>88</v>
      </c>
    </row>
    <row r="153" spans="1:3">
      <c r="B153" t="s">
        <v>101</v>
      </c>
      <c r="C153">
        <v>83</v>
      </c>
    </row>
    <row r="154" spans="1:3">
      <c r="B154" t="s">
        <v>109</v>
      </c>
      <c r="C154">
        <v>92</v>
      </c>
    </row>
  </sheetData>
  <sortState xmlns:xlrd2="http://schemas.microsoft.com/office/spreadsheetml/2017/richdata2" ref="A107:C154">
    <sortCondition descending="1" ref="A107:A154"/>
  </sortState>
  <phoneticPr fontId="8" type="noConversion"/>
  <hyperlinks>
    <hyperlink ref="K8" r:id="rId1" xr:uid="{C153346D-AF00-4FB0-BAA3-1FF7D413B45E}"/>
  </hyperlinks>
  <pageMargins left="0.7" right="0.7" top="0.75" bottom="0.75" header="0.3" footer="0.3"/>
  <pageSetup paperSize="9" orientation="portrait" r:id="rId2"/>
  <drawing r:id="rId3"/>
  <extLst>
    <ext xmlns:x14="http://schemas.microsoft.com/office/spreadsheetml/2009/9/main" uri="{05C60535-1F16-4fd2-B633-F4F36F0B64E0}">
      <x14:sparklineGroups xmlns:xm="http://schemas.microsoft.com/office/excel/2006/main">
        <x14:sparklineGroup lineWeight="1.5" displayEmptyCellsAs="gap" xr2:uid="{3E968440-3110-49F2-AEB1-F4F44EBD11F2}">
          <x14:colorSeries rgb="FF77216F"/>
          <x14:colorNegative rgb="FFD00000"/>
          <x14:colorAxis rgb="FF000000"/>
          <x14:colorMarkers rgb="FFD00000"/>
          <x14:colorFirst rgb="FFD00000"/>
          <x14:colorLast rgb="FFD00000"/>
          <x14:colorHigh rgb="FFD00000"/>
          <x14:colorLow rgb="FFD00000"/>
          <x14:sparklines>
            <x14:sparkline>
              <xm:f>Challenge3!C81:C85</xm:f>
              <xm:sqref>G81</xm:sqref>
            </x14:sparkline>
          </x14:sparklines>
        </x14:sparklineGroup>
        <x14:sparklineGroup lineWeight="1.5" displayEmptyCellsAs="gap" xr2:uid="{D6090AA5-DCDE-4DE2-BA6B-52E0068CECF6}">
          <x14:colorSeries rgb="FF77216F"/>
          <x14:colorNegative rgb="FFD00000"/>
          <x14:colorAxis rgb="FF000000"/>
          <x14:colorMarkers rgb="FFD00000"/>
          <x14:colorFirst rgb="FFD00000"/>
          <x14:colorLast rgb="FFD00000"/>
          <x14:colorHigh rgb="FFD00000"/>
          <x14:colorLow rgb="FFD00000"/>
          <x14:sparklines>
            <x14:sparkline>
              <xm:f>Challenge3!C107:C154</xm:f>
              <xm:sqref>G90</xm:sqref>
            </x14:sparkline>
          </x14:sparklines>
        </x14:sparklineGroup>
      </x14:sparklineGroup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0E444-A66D-474A-8E8A-A502318C0015}">
  <dimension ref="A1:W161"/>
  <sheetViews>
    <sheetView workbookViewId="0">
      <selection activeCell="H2" sqref="H2"/>
    </sheetView>
  </sheetViews>
  <sheetFormatPr defaultRowHeight="14.45"/>
  <cols>
    <col min="2" max="2" width="35.28515625" customWidth="1"/>
    <col min="3" max="3" width="14.5703125" bestFit="1" customWidth="1"/>
    <col min="4" max="4" width="14.7109375" bestFit="1" customWidth="1"/>
    <col min="5" max="5" width="10.28515625" bestFit="1" customWidth="1"/>
    <col min="7" max="8" width="13" customWidth="1"/>
    <col min="9" max="9" width="10.28515625" customWidth="1"/>
    <col min="12" max="12" width="10.28515625" customWidth="1"/>
  </cols>
  <sheetData>
    <row r="1" spans="1:23">
      <c r="A1" s="8" t="s">
        <v>504</v>
      </c>
      <c r="I1" t="s">
        <v>505</v>
      </c>
    </row>
    <row r="3" spans="1:23" ht="15" thickBot="1"/>
    <row r="4" spans="1:23" ht="29.45" thickBot="1">
      <c r="A4" s="5" t="s">
        <v>5</v>
      </c>
      <c r="B4" s="5" t="s">
        <v>6</v>
      </c>
      <c r="C4" s="5" t="s">
        <v>7</v>
      </c>
      <c r="D4" s="5" t="s">
        <v>8</v>
      </c>
      <c r="E4" s="5" t="s">
        <v>9</v>
      </c>
      <c r="F4" s="5" t="s">
        <v>9</v>
      </c>
      <c r="G4" s="5" t="s">
        <v>11</v>
      </c>
      <c r="H4" s="5" t="s">
        <v>10</v>
      </c>
      <c r="I4" s="5" t="s">
        <v>12</v>
      </c>
      <c r="J4" s="5" t="s">
        <v>13</v>
      </c>
      <c r="K4" s="5" t="s">
        <v>14</v>
      </c>
      <c r="L4" s="5" t="s">
        <v>15</v>
      </c>
    </row>
    <row r="5" spans="1:23" ht="15" thickBot="1">
      <c r="A5" s="26">
        <v>35</v>
      </c>
      <c r="B5" s="4" t="s">
        <v>506</v>
      </c>
      <c r="C5" s="124" t="s">
        <v>325</v>
      </c>
      <c r="D5" s="127" t="s">
        <v>18</v>
      </c>
      <c r="E5" s="34">
        <v>0.73</v>
      </c>
      <c r="F5" s="6">
        <v>2023</v>
      </c>
      <c r="G5" s="34">
        <v>0.66</v>
      </c>
      <c r="H5" s="6">
        <v>2022</v>
      </c>
      <c r="I5" s="6" t="s">
        <v>507</v>
      </c>
      <c r="J5" s="28">
        <v>45474</v>
      </c>
      <c r="K5" s="29" t="s">
        <v>326</v>
      </c>
      <c r="L5" s="4"/>
    </row>
    <row r="6" spans="1:23" ht="15" thickBot="1">
      <c r="A6" s="26">
        <v>36</v>
      </c>
      <c r="B6" s="4" t="s">
        <v>508</v>
      </c>
      <c r="C6" s="124" t="s">
        <v>325</v>
      </c>
      <c r="D6" s="127" t="s">
        <v>18</v>
      </c>
      <c r="E6" s="34">
        <v>0.85</v>
      </c>
      <c r="F6" s="6">
        <v>2023</v>
      </c>
      <c r="G6" s="34">
        <v>0.85</v>
      </c>
      <c r="H6" s="6">
        <v>2022</v>
      </c>
      <c r="I6" s="6" t="s">
        <v>322</v>
      </c>
      <c r="J6" s="28">
        <v>45474</v>
      </c>
      <c r="K6" s="29" t="s">
        <v>326</v>
      </c>
      <c r="L6" s="4"/>
    </row>
    <row r="7" spans="1:23" ht="15" thickBot="1">
      <c r="A7" s="26">
        <v>37</v>
      </c>
      <c r="B7" s="4" t="s">
        <v>509</v>
      </c>
      <c r="C7" s="6" t="s">
        <v>421</v>
      </c>
      <c r="D7" s="33" t="s">
        <v>331</v>
      </c>
      <c r="E7" s="34">
        <v>0.71</v>
      </c>
      <c r="F7" s="6">
        <v>2021</v>
      </c>
      <c r="G7" s="34">
        <v>0.83</v>
      </c>
      <c r="H7" s="6">
        <v>2017</v>
      </c>
      <c r="I7" s="31" t="s">
        <v>510</v>
      </c>
      <c r="J7" s="28" t="s">
        <v>286</v>
      </c>
      <c r="K7" s="29"/>
      <c r="L7" s="4"/>
    </row>
    <row r="8" spans="1:23" ht="15" thickBot="1">
      <c r="A8" s="26">
        <v>38</v>
      </c>
      <c r="B8" s="4" t="s">
        <v>511</v>
      </c>
      <c r="C8" s="124" t="s">
        <v>325</v>
      </c>
      <c r="D8" s="127" t="s">
        <v>18</v>
      </c>
      <c r="E8" s="34">
        <v>0.26</v>
      </c>
      <c r="F8" s="6">
        <v>2023</v>
      </c>
      <c r="G8" s="34">
        <v>0.24</v>
      </c>
      <c r="H8" s="6">
        <v>2022</v>
      </c>
      <c r="I8" s="6" t="s">
        <v>512</v>
      </c>
      <c r="J8" s="28">
        <v>45474</v>
      </c>
      <c r="K8" s="29" t="s">
        <v>326</v>
      </c>
      <c r="L8" s="4"/>
    </row>
    <row r="9" spans="1:23" ht="15" thickBot="1">
      <c r="A9" s="26">
        <v>39</v>
      </c>
      <c r="B9" s="4" t="s">
        <v>513</v>
      </c>
      <c r="C9" s="6" t="s">
        <v>421</v>
      </c>
      <c r="D9" s="33" t="s">
        <v>331</v>
      </c>
      <c r="E9" s="34">
        <v>0.68</v>
      </c>
      <c r="F9" s="6">
        <v>2021</v>
      </c>
      <c r="G9" s="34" t="s">
        <v>273</v>
      </c>
      <c r="H9" s="6">
        <v>2017</v>
      </c>
      <c r="I9" s="35" t="s">
        <v>273</v>
      </c>
      <c r="J9" s="28" t="s">
        <v>286</v>
      </c>
      <c r="K9" s="29"/>
      <c r="L9" s="4" t="s">
        <v>514</v>
      </c>
    </row>
    <row r="10" spans="1:23" ht="15" thickBot="1">
      <c r="A10" s="150">
        <v>40</v>
      </c>
      <c r="B10" s="4" t="s">
        <v>515</v>
      </c>
      <c r="C10" s="6" t="s">
        <v>46</v>
      </c>
      <c r="D10" s="33" t="s">
        <v>18</v>
      </c>
      <c r="E10" s="30"/>
      <c r="F10" s="6"/>
      <c r="G10" s="6"/>
      <c r="H10" s="6"/>
      <c r="I10" s="35"/>
      <c r="J10" s="6"/>
      <c r="K10" s="29" t="s">
        <v>516</v>
      </c>
      <c r="L10" s="4" t="s">
        <v>517</v>
      </c>
    </row>
    <row r="11" spans="1:23" ht="15" thickBot="1">
      <c r="A11" s="26">
        <v>41</v>
      </c>
      <c r="B11" s="4" t="s">
        <v>518</v>
      </c>
      <c r="C11" s="6" t="s">
        <v>519</v>
      </c>
      <c r="D11" s="33" t="s">
        <v>18</v>
      </c>
      <c r="E11" s="32">
        <v>5230</v>
      </c>
      <c r="F11" s="6" t="s">
        <v>75</v>
      </c>
      <c r="G11" s="32">
        <v>4572</v>
      </c>
      <c r="H11" s="6" t="s">
        <v>52</v>
      </c>
      <c r="I11" s="6" t="s">
        <v>520</v>
      </c>
      <c r="J11" s="28">
        <v>45474</v>
      </c>
      <c r="K11" s="29" t="s">
        <v>521</v>
      </c>
      <c r="L11" s="4"/>
    </row>
    <row r="12" spans="1:23" ht="15" thickBot="1">
      <c r="A12" s="26">
        <v>42</v>
      </c>
      <c r="B12" s="4" t="s">
        <v>522</v>
      </c>
      <c r="C12" s="6" t="s">
        <v>523</v>
      </c>
      <c r="D12" s="33" t="s">
        <v>18</v>
      </c>
      <c r="E12" s="6">
        <v>49</v>
      </c>
      <c r="F12" s="6">
        <v>2022</v>
      </c>
      <c r="G12" s="6">
        <v>57</v>
      </c>
      <c r="H12" s="6">
        <v>2021</v>
      </c>
      <c r="I12" s="39" t="s">
        <v>524</v>
      </c>
      <c r="J12" s="28">
        <v>45474</v>
      </c>
      <c r="K12" s="29" t="s">
        <v>525</v>
      </c>
      <c r="L12" s="4" t="s">
        <v>526</v>
      </c>
      <c r="W12" t="s">
        <v>527</v>
      </c>
    </row>
    <row r="13" spans="1:23" ht="15" thickBot="1">
      <c r="A13" s="26">
        <v>43</v>
      </c>
      <c r="B13" s="4" t="s">
        <v>528</v>
      </c>
      <c r="C13" s="6" t="s">
        <v>46</v>
      </c>
      <c r="D13" s="33" t="s">
        <v>18</v>
      </c>
      <c r="E13" s="6"/>
      <c r="F13" s="6"/>
      <c r="G13" s="6"/>
      <c r="H13" s="6"/>
      <c r="I13" s="6"/>
      <c r="J13" s="6"/>
      <c r="K13" s="4"/>
      <c r="L13" s="4"/>
    </row>
    <row r="14" spans="1:23" ht="15" thickBot="1">
      <c r="A14" s="26">
        <v>44</v>
      </c>
      <c r="B14" s="4" t="s">
        <v>529</v>
      </c>
      <c r="C14" s="6" t="s">
        <v>530</v>
      </c>
      <c r="D14" s="33" t="s">
        <v>18</v>
      </c>
      <c r="E14" s="6">
        <v>76</v>
      </c>
      <c r="F14" s="6" t="s">
        <v>75</v>
      </c>
      <c r="G14" s="6">
        <v>101</v>
      </c>
      <c r="H14" s="6" t="s">
        <v>52</v>
      </c>
      <c r="I14" s="39" t="s">
        <v>531</v>
      </c>
      <c r="J14" s="28" t="s">
        <v>33</v>
      </c>
      <c r="K14" s="29" t="s">
        <v>532</v>
      </c>
      <c r="L14" s="4"/>
    </row>
    <row r="15" spans="1:23" ht="15" thickBot="1">
      <c r="A15" s="26">
        <v>45</v>
      </c>
      <c r="B15" s="4" t="s">
        <v>533</v>
      </c>
      <c r="C15" s="6" t="s">
        <v>194</v>
      </c>
      <c r="D15" s="6" t="s">
        <v>18</v>
      </c>
      <c r="E15" s="42" t="s">
        <v>534</v>
      </c>
      <c r="F15" s="6" t="s">
        <v>75</v>
      </c>
      <c r="G15" s="6" t="s">
        <v>535</v>
      </c>
      <c r="H15" s="6" t="s">
        <v>52</v>
      </c>
      <c r="I15" s="39" t="s">
        <v>536</v>
      </c>
      <c r="J15" s="28" t="s">
        <v>33</v>
      </c>
      <c r="K15" s="29" t="s">
        <v>537</v>
      </c>
      <c r="L15" s="4"/>
    </row>
    <row r="16" spans="1:23">
      <c r="G16" s="21"/>
      <c r="H16" s="21"/>
      <c r="I16" s="21"/>
    </row>
    <row r="17" spans="1:11" s="9" customFormat="1">
      <c r="H17" s="19"/>
    </row>
    <row r="18" spans="1:11">
      <c r="H18" s="3"/>
    </row>
    <row r="19" spans="1:11">
      <c r="A19" s="8">
        <v>35</v>
      </c>
      <c r="B19" s="8" t="s">
        <v>506</v>
      </c>
      <c r="C19" t="s">
        <v>538</v>
      </c>
      <c r="H19" s="3"/>
    </row>
    <row r="20" spans="1:11">
      <c r="H20" s="3"/>
    </row>
    <row r="21" spans="1:11">
      <c r="B21" t="s">
        <v>539</v>
      </c>
      <c r="C21">
        <v>2023</v>
      </c>
      <c r="D21">
        <v>2022</v>
      </c>
      <c r="E21">
        <v>2021</v>
      </c>
      <c r="F21">
        <v>2020</v>
      </c>
      <c r="H21" s="3"/>
    </row>
    <row r="22" spans="1:11">
      <c r="B22" t="s">
        <v>540</v>
      </c>
      <c r="C22" s="56">
        <v>0.85</v>
      </c>
      <c r="D22" s="56">
        <v>0.79039999999999999</v>
      </c>
      <c r="E22" s="15">
        <v>0.85729999999999995</v>
      </c>
      <c r="F22" s="15">
        <v>0.85670000000000002</v>
      </c>
      <c r="H22" s="3"/>
    </row>
    <row r="23" spans="1:11">
      <c r="B23" t="s">
        <v>541</v>
      </c>
      <c r="C23" s="56">
        <v>0.81</v>
      </c>
      <c r="D23" s="56">
        <v>0.70450000000000002</v>
      </c>
      <c r="E23" s="15">
        <v>0.7097</v>
      </c>
      <c r="F23" s="15">
        <v>0.70440000000000003</v>
      </c>
      <c r="H23" s="3"/>
    </row>
    <row r="24" spans="1:11">
      <c r="B24" t="s">
        <v>542</v>
      </c>
      <c r="C24" s="56">
        <v>0.73</v>
      </c>
      <c r="D24" s="56">
        <v>0.69</v>
      </c>
      <c r="E24" s="15">
        <v>0.64049999999999996</v>
      </c>
      <c r="F24" s="15">
        <v>0.64890000000000003</v>
      </c>
      <c r="H24" s="3"/>
      <c r="I24" s="14"/>
    </row>
    <row r="25" spans="1:11">
      <c r="B25" t="s">
        <v>543</v>
      </c>
      <c r="C25" s="56">
        <v>0.56000000000000005</v>
      </c>
      <c r="D25" s="56">
        <v>0.61839999999999995</v>
      </c>
      <c r="E25" s="15">
        <v>0.58620000000000005</v>
      </c>
      <c r="F25" s="15">
        <v>0.56610000000000005</v>
      </c>
      <c r="H25" s="3"/>
      <c r="I25" s="3"/>
    </row>
    <row r="26" spans="1:11">
      <c r="B26" t="s">
        <v>544</v>
      </c>
      <c r="C26" s="115"/>
      <c r="D26" s="56">
        <v>0.53239999999999998</v>
      </c>
      <c r="E26" s="15">
        <v>0.4264</v>
      </c>
      <c r="F26" s="15">
        <v>0.3916</v>
      </c>
      <c r="H26" s="3"/>
    </row>
    <row r="27" spans="1:11">
      <c r="B27" t="s">
        <v>545</v>
      </c>
      <c r="C27" s="56">
        <v>0.42</v>
      </c>
      <c r="D27" s="56">
        <v>0.4844</v>
      </c>
      <c r="E27" s="15">
        <v>0.3049</v>
      </c>
      <c r="F27" s="15">
        <v>0.2979</v>
      </c>
      <c r="H27" s="3"/>
      <c r="K27" s="3"/>
    </row>
    <row r="28" spans="1:11">
      <c r="B28" t="s">
        <v>546</v>
      </c>
      <c r="C28" s="56">
        <v>0.55000000000000004</v>
      </c>
      <c r="D28" s="56">
        <v>0.43390000000000001</v>
      </c>
      <c r="E28" s="15">
        <v>0.2999</v>
      </c>
      <c r="F28" s="15">
        <v>0.35420000000000001</v>
      </c>
      <c r="H28" s="3"/>
    </row>
    <row r="29" spans="1:11">
      <c r="B29" t="s">
        <v>547</v>
      </c>
      <c r="C29" s="56">
        <v>0.54</v>
      </c>
      <c r="D29" s="56">
        <v>0.38650000000000001</v>
      </c>
      <c r="E29" s="15">
        <v>0.25419999999999998</v>
      </c>
      <c r="F29" s="15">
        <v>0.2374</v>
      </c>
      <c r="H29" s="3"/>
    </row>
    <row r="30" spans="1:11">
      <c r="B30" t="s">
        <v>548</v>
      </c>
      <c r="C30" s="115"/>
      <c r="D30" s="56">
        <v>0.33239999999999997</v>
      </c>
      <c r="E30" s="15">
        <v>0.1726</v>
      </c>
      <c r="F30" s="15">
        <v>0.16039999999999999</v>
      </c>
      <c r="H30" s="3"/>
    </row>
    <row r="31" spans="1:11">
      <c r="B31" t="s">
        <v>549</v>
      </c>
      <c r="C31" s="56">
        <v>0.28000000000000003</v>
      </c>
      <c r="D31" s="56">
        <v>0.29260000000000003</v>
      </c>
      <c r="E31" s="15">
        <v>0.10589999999999999</v>
      </c>
      <c r="F31" s="15">
        <v>9.3600000000000003E-2</v>
      </c>
      <c r="H31" s="3"/>
    </row>
    <row r="32" spans="1:11">
      <c r="C32" s="56"/>
      <c r="D32" s="56"/>
      <c r="E32" s="15"/>
      <c r="F32" s="15"/>
      <c r="H32" s="3"/>
    </row>
    <row r="33" spans="1:11" s="9" customFormat="1">
      <c r="C33" s="190"/>
      <c r="D33" s="190"/>
      <c r="E33" s="22"/>
      <c r="F33" s="22"/>
      <c r="H33" s="19"/>
    </row>
    <row r="34" spans="1:11">
      <c r="C34" s="56"/>
      <c r="D34" s="56"/>
      <c r="E34" s="15"/>
      <c r="F34" s="15"/>
      <c r="H34" s="3"/>
    </row>
    <row r="35" spans="1:11">
      <c r="A35" s="8">
        <v>36</v>
      </c>
      <c r="B35" s="8" t="s">
        <v>550</v>
      </c>
      <c r="C35" s="56"/>
      <c r="D35" s="56"/>
      <c r="E35" s="15"/>
      <c r="G35">
        <v>2024</v>
      </c>
      <c r="H35">
        <v>2023</v>
      </c>
      <c r="I35">
        <v>2022</v>
      </c>
      <c r="J35">
        <v>2021</v>
      </c>
      <c r="K35">
        <v>2020</v>
      </c>
    </row>
    <row r="36" spans="1:11">
      <c r="C36" s="191">
        <v>2024</v>
      </c>
      <c r="D36" s="56">
        <v>0.87</v>
      </c>
      <c r="E36" s="15"/>
      <c r="F36" s="15" t="s">
        <v>551</v>
      </c>
      <c r="G36" s="119">
        <v>0.46649999999999997</v>
      </c>
      <c r="H36" s="3">
        <v>0.43329999999999996</v>
      </c>
      <c r="I36" s="119">
        <v>0.4471</v>
      </c>
      <c r="J36" s="119">
        <v>0.49790000000000001</v>
      </c>
      <c r="K36" s="119">
        <v>0.4884</v>
      </c>
    </row>
    <row r="37" spans="1:11">
      <c r="C37" s="191">
        <v>2023</v>
      </c>
      <c r="D37" s="56">
        <v>0.85</v>
      </c>
      <c r="E37" s="15"/>
      <c r="F37" s="15" t="s">
        <v>552</v>
      </c>
      <c r="G37" s="119">
        <v>0.40840000000000004</v>
      </c>
      <c r="H37" s="3">
        <v>0.42030000000000001</v>
      </c>
      <c r="I37" s="119">
        <v>0.40760000000000002</v>
      </c>
      <c r="J37" s="119">
        <v>0.33260000000000001</v>
      </c>
      <c r="K37" s="119">
        <v>0.34839999999999999</v>
      </c>
    </row>
    <row r="38" spans="1:11">
      <c r="C38" s="191">
        <v>2022</v>
      </c>
      <c r="D38" s="56">
        <v>0.85</v>
      </c>
      <c r="E38" s="15"/>
      <c r="F38" s="15" t="s">
        <v>553</v>
      </c>
      <c r="G38" s="119">
        <v>7.6799999999999993E-2</v>
      </c>
      <c r="H38" s="3">
        <v>8.7499999999999994E-2</v>
      </c>
      <c r="I38" s="119">
        <v>8.5300000000000001E-2</v>
      </c>
      <c r="J38" s="119">
        <v>8.7499999999999994E-2</v>
      </c>
      <c r="K38" s="119">
        <v>8.3500000000000005E-2</v>
      </c>
    </row>
    <row r="39" spans="1:11">
      <c r="C39" s="191">
        <v>2021</v>
      </c>
      <c r="D39" s="56">
        <v>0.83</v>
      </c>
      <c r="E39" s="15"/>
      <c r="F39" t="s">
        <v>554</v>
      </c>
      <c r="G39" s="119">
        <v>2.7999999999999997E-2</v>
      </c>
      <c r="H39" s="3">
        <v>3.5900000000000001E-2</v>
      </c>
      <c r="I39" s="119">
        <v>3.8399999999999997E-2</v>
      </c>
      <c r="J39" s="119">
        <v>4.58E-2</v>
      </c>
      <c r="K39" s="119">
        <v>3.9600000000000003E-2</v>
      </c>
    </row>
    <row r="40" spans="1:11">
      <c r="C40" s="48">
        <v>2020</v>
      </c>
      <c r="D40" s="15">
        <v>0.84</v>
      </c>
      <c r="F40" t="s">
        <v>555</v>
      </c>
      <c r="G40" s="119">
        <v>1.47E-2</v>
      </c>
      <c r="H40" s="3">
        <v>1.3000000000000001E-2</v>
      </c>
      <c r="I40" s="119">
        <v>1.4800000000000001E-2</v>
      </c>
      <c r="J40" s="119">
        <v>2.6800000000000001E-2</v>
      </c>
      <c r="K40" s="119">
        <v>2.75E-2</v>
      </c>
    </row>
    <row r="41" spans="1:11">
      <c r="C41" s="48"/>
      <c r="D41" s="15"/>
      <c r="F41" t="s">
        <v>556</v>
      </c>
      <c r="G41" s="119">
        <v>5.6999999999999993E-3</v>
      </c>
      <c r="H41" s="3">
        <v>0.01</v>
      </c>
      <c r="I41" s="119">
        <v>6.8999999999999999E-3</v>
      </c>
      <c r="J41" s="119">
        <v>9.2999999999999992E-3</v>
      </c>
      <c r="K41" s="119">
        <v>1.2500000000000001E-2</v>
      </c>
    </row>
    <row r="42" spans="1:11">
      <c r="C42" s="48"/>
      <c r="D42" s="15"/>
      <c r="G42">
        <v>3633</v>
      </c>
      <c r="H42">
        <v>3500</v>
      </c>
      <c r="I42">
        <v>3500</v>
      </c>
      <c r="J42">
        <v>3500</v>
      </c>
      <c r="K42">
        <v>3623</v>
      </c>
    </row>
    <row r="43" spans="1:11" s="9" customFormat="1">
      <c r="H43" s="19"/>
    </row>
    <row r="44" spans="1:11">
      <c r="H44" s="3"/>
    </row>
    <row r="45" spans="1:11">
      <c r="A45" s="8">
        <v>40</v>
      </c>
      <c r="B45" s="8" t="s">
        <v>515</v>
      </c>
      <c r="H45" s="3"/>
    </row>
    <row r="46" spans="1:11">
      <c r="B46">
        <v>2022</v>
      </c>
      <c r="C46">
        <v>2021</v>
      </c>
      <c r="D46">
        <v>2020</v>
      </c>
    </row>
    <row r="47" spans="1:11">
      <c r="A47" t="s">
        <v>194</v>
      </c>
      <c r="B47" s="14">
        <v>33715</v>
      </c>
      <c r="C47" s="14">
        <v>22964</v>
      </c>
      <c r="D47" t="s">
        <v>557</v>
      </c>
      <c r="E47" s="25"/>
      <c r="F47" s="25"/>
      <c r="G47" s="25"/>
      <c r="H47" s="60"/>
    </row>
    <row r="48" spans="1:11">
      <c r="A48" t="s">
        <v>558</v>
      </c>
      <c r="B48">
        <v>45</v>
      </c>
      <c r="C48">
        <v>40</v>
      </c>
      <c r="D48" s="25">
        <v>41</v>
      </c>
      <c r="E48" t="s">
        <v>559</v>
      </c>
      <c r="F48" s="25"/>
      <c r="G48" s="25"/>
      <c r="H48" s="25"/>
    </row>
    <row r="49" spans="1:8">
      <c r="A49" t="s">
        <v>560</v>
      </c>
      <c r="E49" s="25"/>
      <c r="F49" s="60"/>
      <c r="G49" s="60"/>
      <c r="H49" s="60"/>
    </row>
    <row r="50" spans="1:8">
      <c r="A50" t="s">
        <v>193</v>
      </c>
      <c r="E50" s="25"/>
      <c r="F50" s="60"/>
      <c r="G50" s="60"/>
      <c r="H50" s="60"/>
    </row>
    <row r="51" spans="1:8">
      <c r="B51" s="14">
        <f>SUM(B47:B50)</f>
        <v>33760</v>
      </c>
      <c r="C51" s="14">
        <f>SUM(C47:C50)</f>
        <v>23004</v>
      </c>
      <c r="E51" s="25"/>
      <c r="F51" s="60"/>
      <c r="G51" s="60"/>
      <c r="H51" s="60"/>
    </row>
    <row r="52" spans="1:8" s="9" customFormat="1">
      <c r="H52" s="19"/>
    </row>
    <row r="53" spans="1:8">
      <c r="H53" s="3"/>
    </row>
    <row r="54" spans="1:8">
      <c r="A54" s="8">
        <v>41</v>
      </c>
      <c r="B54" s="8" t="s">
        <v>518</v>
      </c>
    </row>
    <row r="56" spans="1:8">
      <c r="B56" t="s">
        <v>561</v>
      </c>
      <c r="C56" t="s">
        <v>562</v>
      </c>
      <c r="D56" t="s">
        <v>563</v>
      </c>
    </row>
    <row r="57" spans="1:8">
      <c r="B57" t="s">
        <v>564</v>
      </c>
      <c r="C57" s="20">
        <v>8420</v>
      </c>
    </row>
    <row r="58" spans="1:8">
      <c r="B58" t="s">
        <v>565</v>
      </c>
      <c r="C58" s="20">
        <v>8430</v>
      </c>
    </row>
    <row r="59" spans="1:8">
      <c r="B59" t="s">
        <v>566</v>
      </c>
      <c r="C59" s="20">
        <v>8323</v>
      </c>
    </row>
    <row r="60" spans="1:8">
      <c r="B60" t="s">
        <v>567</v>
      </c>
      <c r="C60" s="20">
        <v>7635</v>
      </c>
    </row>
    <row r="61" spans="1:8">
      <c r="B61" t="s">
        <v>568</v>
      </c>
      <c r="C61" s="20">
        <v>7033</v>
      </c>
    </row>
    <row r="62" spans="1:8">
      <c r="B62" t="s">
        <v>569</v>
      </c>
      <c r="C62" s="20">
        <v>7223</v>
      </c>
    </row>
    <row r="63" spans="1:8">
      <c r="B63" t="s">
        <v>570</v>
      </c>
      <c r="C63" s="20">
        <v>7425</v>
      </c>
    </row>
    <row r="64" spans="1:8">
      <c r="B64" t="s">
        <v>571</v>
      </c>
      <c r="C64" s="20">
        <v>4022</v>
      </c>
    </row>
    <row r="65" spans="1:23">
      <c r="B65" t="s">
        <v>54</v>
      </c>
      <c r="C65" s="20">
        <v>6425</v>
      </c>
    </row>
    <row r="66" spans="1:23">
      <c r="B66" t="s">
        <v>52</v>
      </c>
      <c r="C66" s="20">
        <v>4572</v>
      </c>
    </row>
    <row r="67" spans="1:23">
      <c r="B67" t="s">
        <v>75</v>
      </c>
      <c r="C67" s="20">
        <v>5230</v>
      </c>
    </row>
    <row r="68" spans="1:23">
      <c r="B68" t="s">
        <v>177</v>
      </c>
      <c r="C68" s="20"/>
    </row>
    <row r="69" spans="1:23">
      <c r="B69" t="s">
        <v>572</v>
      </c>
      <c r="C69" s="20">
        <v>6652</v>
      </c>
    </row>
    <row r="70" spans="1:23" s="9" customFormat="1"/>
    <row r="72" spans="1:23">
      <c r="A72" s="8">
        <v>42</v>
      </c>
      <c r="B72" s="8" t="s">
        <v>522</v>
      </c>
    </row>
    <row r="74" spans="1:23">
      <c r="B74" s="105">
        <v>2002</v>
      </c>
      <c r="C74" s="105">
        <v>2003</v>
      </c>
      <c r="D74" s="105">
        <v>2004</v>
      </c>
      <c r="E74" s="105">
        <v>2005</v>
      </c>
      <c r="F74" s="105">
        <v>2006</v>
      </c>
      <c r="G74" s="105">
        <v>2007</v>
      </c>
      <c r="H74" s="105">
        <v>2008</v>
      </c>
      <c r="I74" s="105">
        <v>2009</v>
      </c>
      <c r="J74" s="105">
        <v>2010</v>
      </c>
      <c r="K74" s="105">
        <v>2011</v>
      </c>
      <c r="L74" s="105">
        <v>2012</v>
      </c>
      <c r="M74" s="105">
        <v>2013</v>
      </c>
      <c r="N74" s="105">
        <v>2014</v>
      </c>
      <c r="O74" s="105">
        <v>2015</v>
      </c>
      <c r="P74" s="106">
        <v>2016</v>
      </c>
      <c r="Q74" s="105">
        <v>2017</v>
      </c>
      <c r="R74" s="105">
        <v>2018</v>
      </c>
      <c r="S74" s="105">
        <v>2019</v>
      </c>
      <c r="T74" s="105">
        <v>2020</v>
      </c>
      <c r="U74" s="105">
        <v>2021</v>
      </c>
      <c r="V74" s="105">
        <v>2022</v>
      </c>
      <c r="W74" s="105">
        <v>2023</v>
      </c>
    </row>
    <row r="75" spans="1:23">
      <c r="B75" s="109">
        <v>75</v>
      </c>
      <c r="C75" s="109">
        <v>43</v>
      </c>
      <c r="D75" s="109">
        <v>12</v>
      </c>
      <c r="E75" s="109">
        <v>52</v>
      </c>
      <c r="F75" s="107">
        <v>30</v>
      </c>
      <c r="G75" s="107">
        <v>31</v>
      </c>
      <c r="H75" s="107">
        <v>80</v>
      </c>
      <c r="I75" s="107">
        <v>210</v>
      </c>
      <c r="J75" s="107">
        <v>144</v>
      </c>
      <c r="K75" s="107">
        <v>125</v>
      </c>
      <c r="L75" s="107">
        <v>48</v>
      </c>
      <c r="M75" s="107">
        <v>56</v>
      </c>
      <c r="N75" s="107">
        <v>98</v>
      </c>
      <c r="O75" s="107">
        <v>130</v>
      </c>
      <c r="P75" s="108">
        <v>25</v>
      </c>
      <c r="Q75" s="107">
        <v>59</v>
      </c>
      <c r="R75" s="107">
        <v>61</v>
      </c>
      <c r="S75" s="107">
        <v>65</v>
      </c>
      <c r="T75" s="107">
        <v>61</v>
      </c>
      <c r="U75" s="107">
        <v>57</v>
      </c>
      <c r="V75" s="107">
        <v>49</v>
      </c>
      <c r="W75" s="107">
        <v>59</v>
      </c>
    </row>
    <row r="76" spans="1:23">
      <c r="B76" s="109"/>
      <c r="C76" s="109"/>
      <c r="D76" s="109"/>
      <c r="E76" s="109"/>
      <c r="F76" s="107"/>
      <c r="G76" s="107"/>
      <c r="H76" s="107"/>
      <c r="I76" s="107"/>
      <c r="J76" s="107"/>
      <c r="K76" s="107"/>
      <c r="L76" s="107"/>
      <c r="M76" s="107"/>
      <c r="N76" s="107"/>
      <c r="O76" s="107"/>
      <c r="P76" s="107"/>
      <c r="Q76" s="107"/>
      <c r="R76" s="107"/>
      <c r="S76" s="107"/>
      <c r="T76" s="107"/>
      <c r="U76" s="107"/>
      <c r="V76" s="107"/>
    </row>
    <row r="77" spans="1:23">
      <c r="B77" s="109"/>
      <c r="C77" s="109"/>
      <c r="D77" s="109"/>
      <c r="E77" s="109"/>
      <c r="F77" s="107"/>
      <c r="G77" s="107"/>
      <c r="H77" s="107"/>
      <c r="I77" s="107"/>
      <c r="J77" s="107"/>
      <c r="K77" s="107"/>
      <c r="L77" s="107"/>
      <c r="M77" s="107"/>
      <c r="N77" s="107"/>
      <c r="O77" s="107"/>
      <c r="P77" s="107"/>
      <c r="Q77" s="107"/>
      <c r="R77" s="107"/>
      <c r="S77" s="107"/>
      <c r="T77" s="107"/>
      <c r="U77" s="107"/>
      <c r="V77" s="107"/>
    </row>
    <row r="78" spans="1:23">
      <c r="B78" s="109"/>
      <c r="C78" s="109"/>
      <c r="D78" s="109"/>
      <c r="E78" s="109"/>
      <c r="F78" s="107"/>
      <c r="G78" s="107"/>
      <c r="H78" s="107"/>
      <c r="I78" s="107"/>
      <c r="J78" s="107"/>
      <c r="K78" s="107"/>
      <c r="L78" s="107"/>
      <c r="M78" s="107"/>
      <c r="N78" s="107"/>
      <c r="O78" s="107"/>
      <c r="P78" s="107"/>
      <c r="Q78" s="107"/>
      <c r="R78" s="107"/>
      <c r="S78" s="107"/>
      <c r="T78" s="107"/>
      <c r="U78" s="107"/>
      <c r="V78" s="107"/>
    </row>
    <row r="79" spans="1:23">
      <c r="B79" s="109"/>
      <c r="C79" s="109"/>
      <c r="D79" s="109"/>
      <c r="E79" s="109"/>
      <c r="F79" s="107"/>
      <c r="G79" s="107"/>
      <c r="H79" s="107"/>
      <c r="I79" s="107"/>
      <c r="J79" s="107"/>
      <c r="K79" s="107"/>
      <c r="L79" s="107"/>
      <c r="M79" s="107"/>
      <c r="N79" s="107"/>
      <c r="O79" s="107"/>
      <c r="P79" s="107"/>
      <c r="Q79" s="107"/>
      <c r="R79" s="107"/>
      <c r="S79" s="107"/>
      <c r="T79" s="107"/>
      <c r="U79" s="107"/>
      <c r="V79" s="107"/>
    </row>
    <row r="80" spans="1:23">
      <c r="B80" s="109"/>
      <c r="C80" s="109"/>
      <c r="D80" s="109"/>
      <c r="E80" s="109"/>
      <c r="F80" s="107"/>
      <c r="G80" s="107"/>
      <c r="H80" s="107"/>
      <c r="I80" s="107"/>
      <c r="J80" s="107"/>
      <c r="K80" s="107"/>
      <c r="L80" s="107"/>
      <c r="M80" s="107"/>
      <c r="N80" s="107"/>
      <c r="O80" s="107"/>
      <c r="P80" s="107"/>
      <c r="Q80" s="107"/>
      <c r="R80" s="107"/>
      <c r="S80" s="107"/>
      <c r="T80" s="107"/>
      <c r="U80" s="107"/>
      <c r="V80" s="107"/>
    </row>
    <row r="81" spans="1:22">
      <c r="B81" s="109"/>
      <c r="C81" s="109"/>
      <c r="D81" s="109"/>
      <c r="E81" s="109"/>
      <c r="F81" s="107"/>
      <c r="G81" s="107"/>
      <c r="H81" s="107"/>
      <c r="I81" s="107"/>
      <c r="J81" s="107"/>
      <c r="K81" s="107"/>
      <c r="L81" s="107"/>
      <c r="M81" s="107"/>
      <c r="N81" s="107"/>
      <c r="O81" s="107"/>
      <c r="P81" s="107"/>
      <c r="Q81" s="107"/>
      <c r="R81" s="107"/>
      <c r="S81" s="107"/>
      <c r="T81" s="107"/>
      <c r="U81" s="107"/>
      <c r="V81" s="107"/>
    </row>
    <row r="82" spans="1:22">
      <c r="B82" s="109"/>
      <c r="C82" s="109"/>
      <c r="D82" s="109"/>
      <c r="E82" s="109"/>
      <c r="F82" s="107"/>
      <c r="G82" s="107"/>
      <c r="H82" s="107"/>
      <c r="I82" s="107"/>
      <c r="J82" s="107"/>
      <c r="K82" s="107"/>
      <c r="L82" s="107"/>
      <c r="M82" s="107"/>
      <c r="N82" s="107"/>
      <c r="O82" s="107"/>
      <c r="P82" s="107"/>
      <c r="Q82" s="107"/>
      <c r="R82" s="107"/>
      <c r="S82" s="107"/>
      <c r="T82" s="107"/>
      <c r="U82" s="107"/>
      <c r="V82" s="107"/>
    </row>
    <row r="83" spans="1:22">
      <c r="B83" s="109"/>
      <c r="C83" s="109"/>
      <c r="D83" s="109"/>
      <c r="E83" s="109"/>
      <c r="F83" s="107"/>
      <c r="G83" s="107"/>
      <c r="H83" s="107"/>
      <c r="I83" s="107"/>
      <c r="J83" s="107"/>
      <c r="K83" s="107"/>
      <c r="L83" s="107"/>
      <c r="M83" s="107"/>
      <c r="N83" s="107"/>
      <c r="O83" s="107"/>
      <c r="P83" s="107"/>
      <c r="Q83" s="107"/>
      <c r="R83" s="107"/>
      <c r="S83" s="107"/>
      <c r="T83" s="107"/>
      <c r="U83" s="107"/>
      <c r="V83" s="107"/>
    </row>
    <row r="84" spans="1:22">
      <c r="B84" s="109"/>
      <c r="C84" s="109"/>
      <c r="D84" s="109"/>
      <c r="E84" s="109"/>
      <c r="F84" s="107"/>
      <c r="G84" s="107"/>
      <c r="H84" s="107"/>
      <c r="I84" s="107"/>
      <c r="J84" s="107"/>
      <c r="K84" s="107"/>
      <c r="L84" s="107"/>
      <c r="M84" s="107"/>
      <c r="N84" s="107"/>
      <c r="O84" s="107"/>
      <c r="P84" s="107"/>
      <c r="Q84" s="107"/>
      <c r="R84" s="107"/>
      <c r="S84" s="107"/>
      <c r="T84" s="107"/>
      <c r="U84" s="107"/>
      <c r="V84" s="107"/>
    </row>
    <row r="85" spans="1:22">
      <c r="B85" s="109"/>
      <c r="C85" s="109"/>
      <c r="D85" s="109"/>
      <c r="E85" s="109"/>
      <c r="F85" s="107"/>
      <c r="G85" s="107"/>
      <c r="H85" s="107"/>
      <c r="I85" s="107"/>
      <c r="J85" s="107"/>
      <c r="K85" s="107"/>
      <c r="L85" s="107"/>
      <c r="M85" s="107"/>
      <c r="N85" s="107"/>
      <c r="O85" s="107"/>
      <c r="P85" s="107"/>
      <c r="Q85" s="107"/>
      <c r="R85" s="107"/>
      <c r="S85" s="107"/>
      <c r="T85" s="107"/>
      <c r="U85" s="107"/>
      <c r="V85" s="107"/>
    </row>
    <row r="86" spans="1:22">
      <c r="B86" s="109"/>
      <c r="C86" s="109"/>
      <c r="D86" s="109"/>
      <c r="E86" s="109"/>
      <c r="F86" s="107"/>
      <c r="G86" s="107"/>
      <c r="H86" s="107"/>
      <c r="I86" s="107"/>
      <c r="J86" s="107"/>
      <c r="K86" s="107"/>
      <c r="L86" s="107"/>
      <c r="M86" s="107"/>
      <c r="N86" s="107"/>
      <c r="O86" s="107"/>
      <c r="P86" s="107"/>
      <c r="Q86" s="107"/>
      <c r="R86" s="107"/>
      <c r="S86" s="107"/>
      <c r="T86" s="107"/>
      <c r="U86" s="107"/>
      <c r="V86" s="107"/>
    </row>
    <row r="87" spans="1:22">
      <c r="B87" s="109"/>
      <c r="C87" s="109"/>
      <c r="D87" s="109"/>
      <c r="E87" s="109"/>
      <c r="F87" s="107"/>
      <c r="G87" s="107"/>
      <c r="H87" s="107"/>
      <c r="I87" s="107"/>
      <c r="J87" s="107"/>
      <c r="K87" s="107"/>
      <c r="L87" s="107"/>
      <c r="M87" s="107"/>
      <c r="N87" s="107"/>
      <c r="O87" s="107"/>
      <c r="P87" s="107"/>
      <c r="Q87" s="107"/>
      <c r="R87" s="107"/>
      <c r="S87" s="107"/>
      <c r="T87" s="107"/>
      <c r="U87" s="107"/>
      <c r="V87" s="107"/>
    </row>
    <row r="88" spans="1:22">
      <c r="B88" s="109"/>
      <c r="C88" s="109"/>
      <c r="D88" s="109"/>
      <c r="E88" s="109"/>
      <c r="F88" s="107"/>
      <c r="G88" s="107"/>
      <c r="H88" s="107"/>
      <c r="I88" s="107"/>
      <c r="J88" s="107"/>
      <c r="K88" s="107"/>
      <c r="L88" s="107"/>
      <c r="M88" s="107"/>
      <c r="N88" s="107"/>
      <c r="O88" s="107"/>
      <c r="P88" s="107"/>
      <c r="Q88" s="107"/>
      <c r="R88" s="107"/>
      <c r="S88" s="107"/>
      <c r="T88" s="107"/>
      <c r="U88" s="107"/>
      <c r="V88" s="107"/>
    </row>
    <row r="89" spans="1:22">
      <c r="B89" s="109"/>
      <c r="C89" s="109"/>
      <c r="D89" s="109"/>
      <c r="E89" s="109"/>
      <c r="F89" s="107"/>
      <c r="G89" s="107"/>
      <c r="H89" s="107"/>
      <c r="I89" s="107"/>
      <c r="J89" s="107"/>
      <c r="K89" s="107"/>
      <c r="L89" s="107"/>
      <c r="M89" s="107"/>
      <c r="N89" s="107"/>
      <c r="O89" s="107"/>
      <c r="P89" s="107"/>
      <c r="Q89" s="107"/>
      <c r="R89" s="107"/>
      <c r="S89" s="107"/>
      <c r="T89" s="107"/>
      <c r="U89" s="107"/>
      <c r="V89" s="107"/>
    </row>
    <row r="90" spans="1:22">
      <c r="B90" s="109"/>
      <c r="C90" s="109"/>
      <c r="D90" s="109"/>
      <c r="E90" s="109"/>
      <c r="F90" s="107"/>
      <c r="G90" s="107"/>
      <c r="H90" s="107"/>
      <c r="I90" s="107"/>
      <c r="J90" s="107"/>
      <c r="K90" s="107"/>
      <c r="L90" s="107"/>
      <c r="M90" s="107"/>
      <c r="N90" s="107"/>
      <c r="O90" s="107"/>
      <c r="P90" s="107"/>
      <c r="Q90" s="107"/>
      <c r="R90" s="107"/>
      <c r="S90" s="107"/>
      <c r="T90" s="107"/>
      <c r="U90" s="107"/>
      <c r="V90" s="107"/>
    </row>
    <row r="92" spans="1:22" s="9" customFormat="1"/>
    <row r="94" spans="1:22">
      <c r="A94" s="8">
        <v>43</v>
      </c>
      <c r="B94" s="8" t="s">
        <v>528</v>
      </c>
    </row>
    <row r="96" spans="1:22">
      <c r="B96" t="s">
        <v>573</v>
      </c>
      <c r="C96" t="s">
        <v>177</v>
      </c>
      <c r="D96" t="s">
        <v>75</v>
      </c>
      <c r="E96" t="s">
        <v>52</v>
      </c>
      <c r="F96" t="s">
        <v>54</v>
      </c>
    </row>
    <row r="97" spans="2:6">
      <c r="B97" t="s">
        <v>574</v>
      </c>
      <c r="C97">
        <v>63</v>
      </c>
      <c r="D97">
        <v>36</v>
      </c>
      <c r="E97">
        <v>17</v>
      </c>
      <c r="F97">
        <v>19</v>
      </c>
    </row>
    <row r="98" spans="2:6">
      <c r="B98" t="s">
        <v>575</v>
      </c>
      <c r="C98">
        <v>13</v>
      </c>
      <c r="D98">
        <v>10</v>
      </c>
      <c r="E98">
        <v>5</v>
      </c>
      <c r="F98">
        <v>10</v>
      </c>
    </row>
    <row r="99" spans="2:6">
      <c r="B99" t="s">
        <v>576</v>
      </c>
      <c r="C99">
        <v>96</v>
      </c>
      <c r="D99">
        <v>37</v>
      </c>
      <c r="E99">
        <v>21</v>
      </c>
      <c r="F99">
        <v>21</v>
      </c>
    </row>
    <row r="100" spans="2:6">
      <c r="B100" t="s">
        <v>577</v>
      </c>
      <c r="C100">
        <v>34</v>
      </c>
      <c r="D100">
        <v>40</v>
      </c>
      <c r="E100">
        <v>0</v>
      </c>
      <c r="F100">
        <v>0</v>
      </c>
    </row>
    <row r="101" spans="2:6">
      <c r="B101" t="s">
        <v>578</v>
      </c>
      <c r="C101">
        <v>214</v>
      </c>
      <c r="D101">
        <v>4</v>
      </c>
    </row>
    <row r="102" spans="2:6">
      <c r="B102" t="s">
        <v>579</v>
      </c>
      <c r="C102">
        <v>73</v>
      </c>
      <c r="D102">
        <v>97</v>
      </c>
    </row>
    <row r="104" spans="2:6">
      <c r="B104" t="s">
        <v>181</v>
      </c>
      <c r="C104" t="s">
        <v>177</v>
      </c>
      <c r="D104" t="s">
        <v>75</v>
      </c>
      <c r="E104" t="s">
        <v>52</v>
      </c>
      <c r="F104" t="s">
        <v>54</v>
      </c>
    </row>
    <row r="105" spans="2:6">
      <c r="B105" t="s">
        <v>580</v>
      </c>
      <c r="C105">
        <v>9</v>
      </c>
      <c r="D105">
        <v>6</v>
      </c>
      <c r="E105">
        <v>4</v>
      </c>
      <c r="F105">
        <v>10</v>
      </c>
    </row>
    <row r="106" spans="2:6">
      <c r="B106" t="s">
        <v>581</v>
      </c>
      <c r="C106">
        <v>5</v>
      </c>
      <c r="D106">
        <v>8</v>
      </c>
      <c r="E106">
        <v>9</v>
      </c>
      <c r="F106">
        <v>15</v>
      </c>
    </row>
    <row r="107" spans="2:6">
      <c r="B107" t="s">
        <v>582</v>
      </c>
      <c r="C107">
        <v>7</v>
      </c>
      <c r="D107">
        <v>12</v>
      </c>
      <c r="E107">
        <v>7</v>
      </c>
      <c r="F107">
        <v>6</v>
      </c>
    </row>
    <row r="108" spans="2:6">
      <c r="B108" t="s">
        <v>583</v>
      </c>
      <c r="C108">
        <v>5</v>
      </c>
      <c r="D108">
        <v>14</v>
      </c>
      <c r="E108">
        <v>7</v>
      </c>
      <c r="F108">
        <v>9</v>
      </c>
    </row>
    <row r="109" spans="2:6">
      <c r="B109" t="s">
        <v>584</v>
      </c>
      <c r="E109">
        <v>1</v>
      </c>
      <c r="F109">
        <v>0</v>
      </c>
    </row>
    <row r="110" spans="2:6">
      <c r="B110" t="s">
        <v>585</v>
      </c>
      <c r="E110">
        <v>0</v>
      </c>
      <c r="F110">
        <v>1</v>
      </c>
    </row>
    <row r="112" spans="2:6" s="9" customFormat="1"/>
    <row r="114" spans="1:2">
      <c r="A114" s="8">
        <v>44</v>
      </c>
      <c r="B114" s="8" t="s">
        <v>529</v>
      </c>
    </row>
    <row r="115" spans="1:2">
      <c r="A115" t="s">
        <v>586</v>
      </c>
    </row>
    <row r="118" spans="1:2">
      <c r="A118" t="s">
        <v>587</v>
      </c>
      <c r="B118">
        <v>236</v>
      </c>
    </row>
    <row r="119" spans="1:2">
      <c r="A119" t="s">
        <v>588</v>
      </c>
      <c r="B119">
        <v>242</v>
      </c>
    </row>
    <row r="120" spans="1:2">
      <c r="A120" t="s">
        <v>589</v>
      </c>
      <c r="B120">
        <v>223</v>
      </c>
    </row>
    <row r="121" spans="1:2">
      <c r="A121" t="s">
        <v>564</v>
      </c>
      <c r="B121">
        <v>219</v>
      </c>
    </row>
    <row r="122" spans="1:2">
      <c r="A122" t="s">
        <v>565</v>
      </c>
      <c r="B122">
        <v>141</v>
      </c>
    </row>
    <row r="123" spans="1:2">
      <c r="A123" t="s">
        <v>566</v>
      </c>
      <c r="B123">
        <v>97</v>
      </c>
    </row>
    <row r="124" spans="1:2">
      <c r="A124" t="s">
        <v>590</v>
      </c>
      <c r="B124">
        <v>96</v>
      </c>
    </row>
    <row r="125" spans="1:2">
      <c r="A125" t="s">
        <v>568</v>
      </c>
      <c r="B125">
        <v>129</v>
      </c>
    </row>
    <row r="126" spans="1:2">
      <c r="A126" t="s">
        <v>569</v>
      </c>
      <c r="B126">
        <v>117</v>
      </c>
    </row>
    <row r="127" spans="1:2">
      <c r="A127" t="s">
        <v>591</v>
      </c>
      <c r="B127">
        <v>134</v>
      </c>
    </row>
    <row r="128" spans="1:2">
      <c r="A128" t="s">
        <v>592</v>
      </c>
      <c r="B128">
        <v>125</v>
      </c>
    </row>
    <row r="129" spans="1:7">
      <c r="A129" t="s">
        <v>54</v>
      </c>
      <c r="B129">
        <v>112</v>
      </c>
    </row>
    <row r="130" spans="1:7">
      <c r="A130" t="s">
        <v>52</v>
      </c>
      <c r="B130">
        <v>101</v>
      </c>
    </row>
    <row r="131" spans="1:7">
      <c r="A131" t="s">
        <v>75</v>
      </c>
      <c r="B131">
        <v>76</v>
      </c>
    </row>
    <row r="132" spans="1:7">
      <c r="A132" t="s">
        <v>177</v>
      </c>
      <c r="B132">
        <v>99</v>
      </c>
    </row>
    <row r="135" spans="1:7" s="9" customFormat="1"/>
    <row r="137" spans="1:7">
      <c r="A137" s="8">
        <v>45</v>
      </c>
      <c r="B137" s="8" t="s">
        <v>533</v>
      </c>
    </row>
    <row r="139" spans="1:7">
      <c r="A139" t="s">
        <v>194</v>
      </c>
      <c r="C139" t="s">
        <v>194</v>
      </c>
      <c r="E139" t="s">
        <v>183</v>
      </c>
    </row>
    <row r="140" spans="1:7">
      <c r="B140" t="s">
        <v>561</v>
      </c>
      <c r="C140" t="s">
        <v>593</v>
      </c>
      <c r="E140" t="s">
        <v>561</v>
      </c>
    </row>
    <row r="141" spans="1:7">
      <c r="B141" t="s">
        <v>568</v>
      </c>
      <c r="C141" t="s">
        <v>594</v>
      </c>
      <c r="E141">
        <v>2016</v>
      </c>
      <c r="F141" s="24">
        <v>472066</v>
      </c>
      <c r="G141" s="16"/>
    </row>
    <row r="142" spans="1:7">
      <c r="B142" t="s">
        <v>569</v>
      </c>
      <c r="C142" t="s">
        <v>534</v>
      </c>
      <c r="E142">
        <v>2017</v>
      </c>
      <c r="F142" s="24">
        <v>75268</v>
      </c>
      <c r="G142" s="16"/>
    </row>
    <row r="143" spans="1:7">
      <c r="B143" t="s">
        <v>591</v>
      </c>
      <c r="C143" t="s">
        <v>595</v>
      </c>
      <c r="E143">
        <v>2018</v>
      </c>
      <c r="F143" s="24">
        <v>75942</v>
      </c>
      <c r="G143" s="16"/>
    </row>
    <row r="144" spans="1:7">
      <c r="B144" t="s">
        <v>592</v>
      </c>
      <c r="C144" t="s">
        <v>596</v>
      </c>
      <c r="E144">
        <v>2019</v>
      </c>
      <c r="F144" s="24">
        <v>313672</v>
      </c>
    </row>
    <row r="145" spans="1:8">
      <c r="B145" t="s">
        <v>54</v>
      </c>
      <c r="C145" t="s">
        <v>597</v>
      </c>
      <c r="E145">
        <v>2020</v>
      </c>
      <c r="F145" s="24">
        <v>908400</v>
      </c>
    </row>
    <row r="146" spans="1:8">
      <c r="B146" t="s">
        <v>52</v>
      </c>
      <c r="C146" t="s">
        <v>535</v>
      </c>
      <c r="E146">
        <v>2021</v>
      </c>
      <c r="F146" s="24">
        <v>269296</v>
      </c>
    </row>
    <row r="147" spans="1:8">
      <c r="B147" t="s">
        <v>75</v>
      </c>
      <c r="C147" t="s">
        <v>534</v>
      </c>
      <c r="E147">
        <v>2022</v>
      </c>
      <c r="F147" s="162">
        <v>-20673</v>
      </c>
    </row>
    <row r="148" spans="1:8">
      <c r="B148" t="s">
        <v>177</v>
      </c>
      <c r="C148" t="s">
        <v>598</v>
      </c>
      <c r="F148" s="162"/>
    </row>
    <row r="150" spans="1:8">
      <c r="A150" t="s">
        <v>181</v>
      </c>
      <c r="H150" s="3"/>
    </row>
    <row r="151" spans="1:8">
      <c r="A151" s="8" t="s">
        <v>599</v>
      </c>
    </row>
    <row r="152" spans="1:8">
      <c r="B152" s="149"/>
      <c r="C152" s="149"/>
    </row>
    <row r="153" spans="1:8">
      <c r="B153" s="149" t="s">
        <v>561</v>
      </c>
      <c r="C153" s="149" t="s">
        <v>600</v>
      </c>
    </row>
    <row r="154" spans="1:8">
      <c r="B154" s="149" t="s">
        <v>565</v>
      </c>
      <c r="C154" s="149">
        <v>491</v>
      </c>
    </row>
    <row r="155" spans="1:8">
      <c r="B155" s="149" t="s">
        <v>566</v>
      </c>
      <c r="C155" s="149">
        <v>408</v>
      </c>
    </row>
    <row r="156" spans="1:8">
      <c r="B156" s="149" t="s">
        <v>567</v>
      </c>
      <c r="C156" s="149">
        <v>440</v>
      </c>
    </row>
    <row r="157" spans="1:8">
      <c r="B157" s="149" t="s">
        <v>568</v>
      </c>
      <c r="C157" s="149">
        <v>434</v>
      </c>
    </row>
    <row r="158" spans="1:8">
      <c r="B158" s="149" t="s">
        <v>569</v>
      </c>
      <c r="C158" s="149">
        <v>367</v>
      </c>
    </row>
    <row r="159" spans="1:8">
      <c r="B159" s="149" t="s">
        <v>591</v>
      </c>
      <c r="C159" s="149">
        <v>475</v>
      </c>
    </row>
    <row r="160" spans="1:8">
      <c r="B160" s="149" t="s">
        <v>592</v>
      </c>
      <c r="C160" s="149">
        <v>479</v>
      </c>
    </row>
    <row r="161" spans="2:3">
      <c r="B161" s="149" t="s">
        <v>54</v>
      </c>
      <c r="C161" s="149">
        <v>441</v>
      </c>
    </row>
  </sheetData>
  <phoneticPr fontId="8" type="noConversion"/>
  <hyperlinks>
    <hyperlink ref="K5" r:id="rId1" xr:uid="{ADC2343F-0012-4B45-A064-CFA1D914D7C1}"/>
    <hyperlink ref="K6" r:id="rId2" xr:uid="{45526785-AC29-442E-85F0-E7699DBDF563}"/>
    <hyperlink ref="K8" r:id="rId3" xr:uid="{2AB2F20E-490F-40C5-BDFD-44CF75698736}"/>
    <hyperlink ref="K12" r:id="rId4" xr:uid="{1E7A0BED-E85A-4D0E-9ECE-196CFF03FB6F}"/>
    <hyperlink ref="K14" r:id="rId5" xr:uid="{66218E30-1B1B-47F3-8D45-2DA057319FD6}"/>
    <hyperlink ref="K15" r:id="rId6" xr:uid="{A214D2C2-35FF-4871-BFE1-599FE5F5A3FC}"/>
    <hyperlink ref="K11" r:id="rId7" xr:uid="{CF0187CD-8C78-48CD-957B-659FB26B7465}"/>
    <hyperlink ref="K10" r:id="rId8" display="https://www.sra.org.uk/sra/research-publications/first-tier-complaints-2021-22/https://ipreg.org.uk/about-us/annual-reports " xr:uid="{7A2A40ED-1475-420F-8934-497AA89E327B}"/>
  </hyperlinks>
  <pageMargins left="0.7" right="0.7" top="0.75" bottom="0.75" header="0.3" footer="0.3"/>
  <pageSetup paperSize="9" orientation="portrait" r:id="rId9"/>
  <drawing r:id="rId1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C7650-5399-4A69-BB2B-F810E5213DC4}">
  <dimension ref="A1:L57"/>
  <sheetViews>
    <sheetView zoomScale="91" workbookViewId="0">
      <selection activeCell="E11" sqref="E11"/>
    </sheetView>
  </sheetViews>
  <sheetFormatPr defaultRowHeight="14.45"/>
  <cols>
    <col min="2" max="2" width="44.42578125" bestFit="1" customWidth="1"/>
    <col min="3" max="3" width="14.5703125" bestFit="1" customWidth="1"/>
    <col min="4" max="4" width="11.42578125" customWidth="1"/>
    <col min="5" max="5" width="10.42578125" bestFit="1" customWidth="1"/>
    <col min="7" max="8" width="14.28515625" customWidth="1"/>
    <col min="9" max="9" width="10.42578125" bestFit="1" customWidth="1"/>
    <col min="10" max="10" width="9.7109375" customWidth="1"/>
    <col min="12" max="12" width="10.7109375" customWidth="1"/>
  </cols>
  <sheetData>
    <row r="1" spans="1:12">
      <c r="A1" s="8" t="s">
        <v>601</v>
      </c>
    </row>
    <row r="3" spans="1:12" ht="15" thickBot="1"/>
    <row r="4" spans="1:12" ht="29.45" thickBot="1">
      <c r="A4" s="5" t="s">
        <v>5</v>
      </c>
      <c r="B4" s="5" t="s">
        <v>6</v>
      </c>
      <c r="C4" s="5" t="s">
        <v>7</v>
      </c>
      <c r="D4" s="1" t="s">
        <v>8</v>
      </c>
      <c r="E4" s="5" t="s">
        <v>9</v>
      </c>
      <c r="F4" s="5" t="s">
        <v>9</v>
      </c>
      <c r="G4" s="5" t="s">
        <v>10</v>
      </c>
      <c r="H4" s="5" t="s">
        <v>11</v>
      </c>
      <c r="I4" s="5" t="s">
        <v>12</v>
      </c>
      <c r="J4" s="5" t="s">
        <v>13</v>
      </c>
      <c r="K4" s="5" t="s">
        <v>14</v>
      </c>
      <c r="L4" s="5" t="s">
        <v>15</v>
      </c>
    </row>
    <row r="5" spans="1:12" ht="15" thickBot="1">
      <c r="A5" s="26">
        <v>46</v>
      </c>
      <c r="B5" s="4" t="s">
        <v>602</v>
      </c>
      <c r="C5" s="4" t="s">
        <v>266</v>
      </c>
      <c r="D5" s="7" t="s">
        <v>331</v>
      </c>
      <c r="E5" s="68">
        <v>0.64</v>
      </c>
      <c r="F5" s="69">
        <v>2023</v>
      </c>
      <c r="G5" s="34">
        <v>0.64500000000000002</v>
      </c>
      <c r="H5" s="6">
        <v>2019</v>
      </c>
      <c r="I5" s="34"/>
      <c r="J5" s="34"/>
      <c r="K5" s="34"/>
      <c r="L5" s="34" t="s">
        <v>603</v>
      </c>
    </row>
    <row r="6" spans="1:12" ht="15" thickBot="1">
      <c r="A6" s="26">
        <v>47</v>
      </c>
      <c r="B6" s="4" t="s">
        <v>604</v>
      </c>
      <c r="C6" s="4" t="s">
        <v>421</v>
      </c>
      <c r="D6" s="7" t="s">
        <v>331</v>
      </c>
      <c r="E6" s="34">
        <v>0.52400000000000002</v>
      </c>
      <c r="F6" s="6">
        <v>2021</v>
      </c>
      <c r="G6" s="34">
        <v>0.56799999999999995</v>
      </c>
      <c r="H6" s="6">
        <v>2017</v>
      </c>
      <c r="I6" s="31" t="s">
        <v>605</v>
      </c>
      <c r="J6" s="6"/>
      <c r="K6" s="29"/>
      <c r="L6" s="4"/>
    </row>
    <row r="7" spans="1:12" ht="15" thickBot="1">
      <c r="A7" s="116">
        <v>48</v>
      </c>
      <c r="B7" s="66" t="s">
        <v>606</v>
      </c>
      <c r="C7" s="66" t="s">
        <v>266</v>
      </c>
      <c r="D7" s="67" t="s">
        <v>331</v>
      </c>
      <c r="E7" s="68">
        <v>0.02</v>
      </c>
      <c r="F7" s="69">
        <v>2023</v>
      </c>
      <c r="G7" s="34">
        <v>0.01</v>
      </c>
      <c r="H7" s="69">
        <v>2019</v>
      </c>
      <c r="I7" s="71" t="s">
        <v>607</v>
      </c>
      <c r="J7" s="69"/>
      <c r="K7" s="72"/>
      <c r="L7" s="66" t="s">
        <v>608</v>
      </c>
    </row>
    <row r="8" spans="1:12" ht="15" thickBot="1">
      <c r="A8" s="26">
        <v>49</v>
      </c>
      <c r="B8" s="66" t="s">
        <v>609</v>
      </c>
      <c r="C8" s="66" t="s">
        <v>421</v>
      </c>
      <c r="D8" s="67" t="s">
        <v>331</v>
      </c>
      <c r="E8" s="68">
        <v>2.8000000000000001E-2</v>
      </c>
      <c r="F8" s="6">
        <v>2021</v>
      </c>
      <c r="G8" s="68">
        <v>3.4000000000000002E-2</v>
      </c>
      <c r="H8" s="6">
        <v>2017</v>
      </c>
      <c r="I8" s="70" t="s">
        <v>610</v>
      </c>
      <c r="J8" s="4"/>
      <c r="K8" s="66"/>
      <c r="L8" s="4"/>
    </row>
    <row r="9" spans="1:12" ht="15" thickBot="1">
      <c r="A9" s="174">
        <v>50</v>
      </c>
      <c r="B9" s="98" t="s">
        <v>611</v>
      </c>
      <c r="C9" s="182" t="s">
        <v>612</v>
      </c>
      <c r="D9" s="183" t="s">
        <v>25</v>
      </c>
      <c r="E9" s="184">
        <v>12706</v>
      </c>
      <c r="F9" s="111">
        <v>45352</v>
      </c>
      <c r="G9" s="184">
        <v>13888</v>
      </c>
      <c r="H9" s="111">
        <v>45323</v>
      </c>
      <c r="I9" s="26" t="s">
        <v>613</v>
      </c>
      <c r="J9" s="74">
        <v>45323</v>
      </c>
      <c r="K9" s="62" t="s">
        <v>614</v>
      </c>
      <c r="L9" s="73" t="s">
        <v>615</v>
      </c>
    </row>
    <row r="10" spans="1:12">
      <c r="D10" s="185">
        <v>0.01</v>
      </c>
      <c r="G10" s="185">
        <v>0.65</v>
      </c>
    </row>
    <row r="11" spans="1:12" s="9" customFormat="1" ht="15" thickBot="1">
      <c r="D11" s="186">
        <v>0.02</v>
      </c>
      <c r="G11" s="186">
        <v>0.64</v>
      </c>
    </row>
    <row r="12" spans="1:12" ht="15" thickBot="1">
      <c r="J12" t="s">
        <v>616</v>
      </c>
      <c r="K12" s="87">
        <v>15094</v>
      </c>
    </row>
    <row r="13" spans="1:12" ht="15" thickBot="1">
      <c r="A13" s="8">
        <v>50</v>
      </c>
      <c r="B13" s="8" t="s">
        <v>611</v>
      </c>
      <c r="J13" s="87"/>
      <c r="K13" s="87">
        <v>13842</v>
      </c>
      <c r="L13" s="57">
        <f>SUM(K12-K13)/K12</f>
        <v>8.2946866304491856E-2</v>
      </c>
    </row>
    <row r="14" spans="1:12">
      <c r="B14" t="s">
        <v>398</v>
      </c>
      <c r="C14" t="s">
        <v>617</v>
      </c>
    </row>
    <row r="16" spans="1:12">
      <c r="C16">
        <v>2024</v>
      </c>
      <c r="D16">
        <v>2023</v>
      </c>
      <c r="E16">
        <v>2022</v>
      </c>
      <c r="F16">
        <v>2021</v>
      </c>
      <c r="G16">
        <v>2020</v>
      </c>
    </row>
    <row r="17" spans="2:8">
      <c r="B17" t="s">
        <v>91</v>
      </c>
      <c r="C17" s="14">
        <v>14249</v>
      </c>
      <c r="D17" s="14">
        <v>11798</v>
      </c>
      <c r="E17" s="14">
        <v>12267</v>
      </c>
    </row>
    <row r="18" spans="2:8">
      <c r="B18" t="s">
        <v>101</v>
      </c>
      <c r="C18" s="14">
        <v>13888</v>
      </c>
      <c r="D18" s="14">
        <v>11895</v>
      </c>
      <c r="E18" s="14">
        <v>12688</v>
      </c>
    </row>
    <row r="19" spans="2:8">
      <c r="B19" t="s">
        <v>109</v>
      </c>
      <c r="C19" s="14">
        <v>12706</v>
      </c>
      <c r="D19" s="14">
        <v>13509</v>
      </c>
      <c r="E19" s="14">
        <v>13036</v>
      </c>
      <c r="G19" s="14">
        <f>C18-C19</f>
        <v>1182</v>
      </c>
    </row>
    <row r="20" spans="2:8">
      <c r="B20" t="s">
        <v>117</v>
      </c>
      <c r="D20" s="14">
        <v>10994</v>
      </c>
      <c r="E20" s="14">
        <v>10546</v>
      </c>
      <c r="G20" s="3">
        <f>G19/C18</f>
        <v>8.5109447004608291E-2</v>
      </c>
    </row>
    <row r="21" spans="2:8">
      <c r="B21" t="s">
        <v>123</v>
      </c>
      <c r="D21" s="14">
        <v>12435</v>
      </c>
      <c r="E21" s="14">
        <v>11838</v>
      </c>
    </row>
    <row r="22" spans="2:8">
      <c r="B22" t="s">
        <v>130</v>
      </c>
      <c r="D22" s="14">
        <v>13569</v>
      </c>
      <c r="E22" s="14">
        <v>11387</v>
      </c>
    </row>
    <row r="23" spans="2:8">
      <c r="B23" t="s">
        <v>136</v>
      </c>
      <c r="D23" s="14">
        <v>13581</v>
      </c>
      <c r="E23" s="14">
        <v>11663</v>
      </c>
    </row>
    <row r="24" spans="2:8">
      <c r="B24" t="s">
        <v>142</v>
      </c>
      <c r="D24" s="14">
        <v>13659</v>
      </c>
      <c r="E24" s="14">
        <v>12097</v>
      </c>
    </row>
    <row r="25" spans="2:8">
      <c r="B25" t="s">
        <v>148</v>
      </c>
      <c r="D25" s="14">
        <v>13123</v>
      </c>
      <c r="E25" s="14">
        <v>11108</v>
      </c>
    </row>
    <row r="26" spans="2:8">
      <c r="B26" t="s">
        <v>153</v>
      </c>
      <c r="D26" s="14">
        <v>13917</v>
      </c>
      <c r="E26" s="14">
        <v>12264</v>
      </c>
    </row>
    <row r="27" spans="2:8">
      <c r="B27" t="s">
        <v>158</v>
      </c>
      <c r="D27" s="14">
        <v>13831</v>
      </c>
      <c r="E27" s="14">
        <v>11671</v>
      </c>
    </row>
    <row r="28" spans="2:8">
      <c r="B28" t="s">
        <v>163</v>
      </c>
      <c r="D28" s="14">
        <v>8681</v>
      </c>
      <c r="E28" s="14">
        <v>7189</v>
      </c>
      <c r="H28" s="14">
        <f>D27-D28</f>
        <v>5150</v>
      </c>
    </row>
    <row r="29" spans="2:8">
      <c r="H29" s="3">
        <f>H28/D27</f>
        <v>0.37235196298170775</v>
      </c>
    </row>
    <row r="31" spans="2:8">
      <c r="C31">
        <v>12267</v>
      </c>
    </row>
    <row r="32" spans="2:8">
      <c r="C32">
        <v>12688</v>
      </c>
    </row>
    <row r="33" spans="3:3">
      <c r="C33">
        <v>13036</v>
      </c>
    </row>
    <row r="34" spans="3:3">
      <c r="C34">
        <v>10546</v>
      </c>
    </row>
    <row r="35" spans="3:3">
      <c r="C35">
        <v>11838</v>
      </c>
    </row>
    <row r="36" spans="3:3">
      <c r="C36">
        <v>11387</v>
      </c>
    </row>
    <row r="37" spans="3:3">
      <c r="C37">
        <v>11663</v>
      </c>
    </row>
    <row r="38" spans="3:3">
      <c r="C38">
        <v>12097</v>
      </c>
    </row>
    <row r="39" spans="3:3">
      <c r="C39">
        <v>11108</v>
      </c>
    </row>
    <row r="40" spans="3:3">
      <c r="C40">
        <v>12264</v>
      </c>
    </row>
    <row r="41" spans="3:3">
      <c r="C41">
        <v>11671</v>
      </c>
    </row>
    <row r="42" spans="3:3">
      <c r="C42">
        <v>7189</v>
      </c>
    </row>
    <row r="43" spans="3:3">
      <c r="C43">
        <v>11798</v>
      </c>
    </row>
    <row r="44" spans="3:3">
      <c r="C44">
        <v>11895</v>
      </c>
    </row>
    <row r="45" spans="3:3">
      <c r="C45">
        <v>13509</v>
      </c>
    </row>
    <row r="46" spans="3:3">
      <c r="C46">
        <v>10994</v>
      </c>
    </row>
    <row r="47" spans="3:3">
      <c r="C47">
        <v>12435</v>
      </c>
    </row>
    <row r="48" spans="3:3">
      <c r="C48">
        <v>13569</v>
      </c>
    </row>
    <row r="49" spans="3:3">
      <c r="C49">
        <v>13581</v>
      </c>
    </row>
    <row r="50" spans="3:3">
      <c r="C50">
        <v>13659</v>
      </c>
    </row>
    <row r="51" spans="3:3">
      <c r="C51">
        <v>13123</v>
      </c>
    </row>
    <row r="52" spans="3:3">
      <c r="C52">
        <v>13917</v>
      </c>
    </row>
    <row r="53" spans="3:3">
      <c r="C53">
        <v>13831</v>
      </c>
    </row>
    <row r="54" spans="3:3">
      <c r="C54">
        <v>8681</v>
      </c>
    </row>
    <row r="55" spans="3:3">
      <c r="C55">
        <v>14249</v>
      </c>
    </row>
    <row r="56" spans="3:3">
      <c r="C56">
        <v>13888</v>
      </c>
    </row>
    <row r="57" spans="3:3">
      <c r="C57">
        <v>12706</v>
      </c>
    </row>
  </sheetData>
  <hyperlinks>
    <hyperlink ref="K9" r:id="rId1" location="!/ " xr:uid="{AA70A1A0-57F8-416E-9C84-C02FF7979C0B}"/>
  </hyperlinks>
  <pageMargins left="0.7" right="0.7" top="0.75" bottom="0.75" header="0.3" footer="0.3"/>
  <drawing r:id="rId2"/>
  <extLst>
    <ext xmlns:x14="http://schemas.microsoft.com/office/spreadsheetml/2009/9/main" uri="{05C60535-1F16-4fd2-B633-F4F36F0B64E0}">
      <x14:sparklineGroups xmlns:xm="http://schemas.microsoft.com/office/excel/2006/main">
        <x14:sparklineGroup lineWeight="1.5" displayEmptyCellsAs="gap" xr2:uid="{B0CBCE6B-0545-44F0-8D83-094169CC8B7C}">
          <x14:colorSeries rgb="FF77216F"/>
          <x14:colorNegative rgb="FFD00000"/>
          <x14:colorAxis rgb="FF000000"/>
          <x14:colorMarkers rgb="FFD00000"/>
          <x14:colorFirst rgb="FFD00000"/>
          <x14:colorLast rgb="FFD00000"/>
          <x14:colorHigh rgb="FFD00000"/>
          <x14:colorLow rgb="FFD00000"/>
          <x14:sparklines>
            <x14:sparkline>
              <xm:f>Challenge5!C31:C57</xm:f>
              <xm:sqref>H36</xm:sqref>
            </x14:sparkline>
          </x14:sparklines>
        </x14:sparklineGroup>
        <x14:sparklineGroup lineWeight="1.5" displayEmptyCellsAs="gap" xr2:uid="{8AE4D7FF-38D0-4E61-9AEC-ABA6BF318519}">
          <x14:colorSeries rgb="FF77216F"/>
          <x14:colorNegative rgb="FFD00000"/>
          <x14:colorAxis rgb="FF000000"/>
          <x14:colorMarkers rgb="FFD00000"/>
          <x14:colorFirst rgb="FFD00000"/>
          <x14:colorLast rgb="FFD00000"/>
          <x14:colorHigh rgb="FFD00000"/>
          <x14:colorLow rgb="FFD00000"/>
          <x14:sparklines>
            <x14:sparkline>
              <xm:f>Challenge5!G10:G11</xm:f>
              <xm:sqref>H11</xm:sqref>
            </x14:sparkline>
          </x14:sparklines>
        </x14:sparklineGroup>
        <x14:sparklineGroup lineWeight="1.5" displayEmptyCellsAs="gap" xr2:uid="{15DD5C20-088A-44CE-B328-6091CD626365}">
          <x14:colorSeries rgb="FF77216F"/>
          <x14:colorNegative rgb="FFD00000"/>
          <x14:colorAxis rgb="FF000000"/>
          <x14:colorMarkers rgb="FFD00000"/>
          <x14:colorFirst rgb="FFD00000"/>
          <x14:colorLast rgb="FFD00000"/>
          <x14:colorHigh rgb="FFD00000"/>
          <x14:colorLow rgb="FFD00000"/>
          <x14:sparklines>
            <x14:sparkline>
              <xm:f>Challenge5!D10:D11</xm:f>
              <xm:sqref>E11</xm:sqref>
            </x14:sparkline>
          </x14:sparklines>
        </x14:sparklineGroup>
      </x14:sparklineGroup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401F1-2FA4-482C-8518-4A94F399014D}">
  <dimension ref="A1:L127"/>
  <sheetViews>
    <sheetView topLeftCell="A11" zoomScale="99" workbookViewId="0">
      <selection activeCell="G72" sqref="G72"/>
    </sheetView>
  </sheetViews>
  <sheetFormatPr defaultRowHeight="14.45"/>
  <cols>
    <col min="2" max="2" width="27.5703125" bestFit="1" customWidth="1"/>
    <col min="3" max="3" width="21.28515625" bestFit="1" customWidth="1"/>
    <col min="4" max="4" width="15.5703125" customWidth="1"/>
    <col min="5" max="5" width="12" customWidth="1"/>
    <col min="6" max="6" width="13.42578125" customWidth="1"/>
    <col min="7" max="8" width="16.7109375" customWidth="1"/>
    <col min="9" max="9" width="10.28515625" bestFit="1" customWidth="1"/>
    <col min="10" max="10" width="10.42578125" bestFit="1" customWidth="1"/>
    <col min="12" max="12" width="10.7109375" customWidth="1"/>
  </cols>
  <sheetData>
    <row r="1" spans="1:12">
      <c r="A1" s="8" t="s">
        <v>618</v>
      </c>
    </row>
    <row r="2" spans="1:12">
      <c r="H2" s="3"/>
    </row>
    <row r="3" spans="1:12" ht="15" thickBot="1"/>
    <row r="4" spans="1:12" ht="29.45" thickBot="1">
      <c r="A4" s="1" t="s">
        <v>5</v>
      </c>
      <c r="B4" s="5" t="s">
        <v>6</v>
      </c>
      <c r="C4" s="5" t="s">
        <v>7</v>
      </c>
      <c r="D4" s="1" t="s">
        <v>8</v>
      </c>
      <c r="E4" s="5" t="s">
        <v>9</v>
      </c>
      <c r="F4" s="5" t="s">
        <v>9</v>
      </c>
      <c r="G4" s="5" t="s">
        <v>10</v>
      </c>
      <c r="H4" s="5" t="s">
        <v>11</v>
      </c>
      <c r="I4" s="5" t="s">
        <v>12</v>
      </c>
      <c r="J4" s="5" t="s">
        <v>13</v>
      </c>
      <c r="K4" s="5" t="s">
        <v>14</v>
      </c>
      <c r="L4" s="5" t="s">
        <v>15</v>
      </c>
    </row>
    <row r="5" spans="1:12" ht="15" thickBot="1">
      <c r="A5" s="26">
        <v>51</v>
      </c>
      <c r="B5" s="4" t="s">
        <v>619</v>
      </c>
      <c r="C5" s="136" t="s">
        <v>321</v>
      </c>
      <c r="D5" s="136" t="s">
        <v>18</v>
      </c>
      <c r="E5" s="6">
        <v>0.78</v>
      </c>
      <c r="F5" s="6">
        <v>2023</v>
      </c>
      <c r="G5" s="54">
        <v>0.79</v>
      </c>
      <c r="H5" s="6">
        <v>2022</v>
      </c>
      <c r="I5" s="31" t="s">
        <v>620</v>
      </c>
      <c r="J5" s="6">
        <v>2023</v>
      </c>
      <c r="K5" s="29" t="s">
        <v>621</v>
      </c>
      <c r="L5" s="4"/>
    </row>
    <row r="6" spans="1:12" s="168" customFormat="1" ht="15" thickBot="1">
      <c r="A6" s="163">
        <v>52</v>
      </c>
      <c r="B6" s="164" t="s">
        <v>622</v>
      </c>
      <c r="C6" s="164" t="s">
        <v>623</v>
      </c>
      <c r="D6" s="164" t="s">
        <v>18</v>
      </c>
      <c r="E6" s="165" t="s">
        <v>426</v>
      </c>
      <c r="F6" s="165">
        <v>2020</v>
      </c>
      <c r="G6" s="165" t="s">
        <v>273</v>
      </c>
      <c r="H6" s="165">
        <v>2019</v>
      </c>
      <c r="I6" s="166"/>
      <c r="J6" s="165"/>
      <c r="K6" s="167" t="s">
        <v>624</v>
      </c>
      <c r="L6" s="164" t="s">
        <v>625</v>
      </c>
    </row>
    <row r="7" spans="1:12" ht="15" thickBot="1">
      <c r="A7" s="26">
        <v>53</v>
      </c>
      <c r="B7" s="4" t="s">
        <v>626</v>
      </c>
      <c r="C7" s="121" t="s">
        <v>627</v>
      </c>
      <c r="D7" s="121" t="s">
        <v>331</v>
      </c>
      <c r="E7" s="90" t="s">
        <v>426</v>
      </c>
      <c r="F7" s="58">
        <v>2020</v>
      </c>
      <c r="G7" s="6" t="s">
        <v>426</v>
      </c>
      <c r="H7" s="6">
        <v>2017</v>
      </c>
      <c r="I7" s="35"/>
      <c r="J7" s="6" t="s">
        <v>628</v>
      </c>
      <c r="K7" s="29" t="s">
        <v>629</v>
      </c>
      <c r="L7" s="4" t="s">
        <v>630</v>
      </c>
    </row>
    <row r="8" spans="1:12" ht="15" thickBot="1">
      <c r="A8" s="150">
        <v>54</v>
      </c>
      <c r="B8" s="122" t="s">
        <v>631</v>
      </c>
      <c r="C8" s="122" t="s">
        <v>632</v>
      </c>
      <c r="D8" s="130" t="s">
        <v>25</v>
      </c>
      <c r="E8" s="110">
        <v>65077</v>
      </c>
      <c r="F8" s="112" t="s">
        <v>633</v>
      </c>
      <c r="G8" s="110">
        <v>65439</v>
      </c>
      <c r="H8" s="113" t="s">
        <v>634</v>
      </c>
      <c r="I8" s="31" t="s">
        <v>635</v>
      </c>
      <c r="J8" s="28">
        <v>45261</v>
      </c>
      <c r="K8" s="16" t="s">
        <v>636</v>
      </c>
      <c r="L8" s="4" t="s">
        <v>637</v>
      </c>
    </row>
    <row r="10" spans="1:12" s="9" customFormat="1"/>
    <row r="11" spans="1:12">
      <c r="A11" s="8">
        <v>51</v>
      </c>
      <c r="B11" s="8" t="s">
        <v>619</v>
      </c>
    </row>
    <row r="12" spans="1:12">
      <c r="C12" s="43" t="s">
        <v>638</v>
      </c>
      <c r="J12" t="s">
        <v>639</v>
      </c>
      <c r="K12" s="20">
        <v>63238</v>
      </c>
    </row>
    <row r="13" spans="1:12">
      <c r="B13">
        <v>2023</v>
      </c>
      <c r="C13" s="43">
        <v>0.78</v>
      </c>
      <c r="K13" s="20"/>
    </row>
    <row r="14" spans="1:12">
      <c r="B14">
        <v>2022</v>
      </c>
      <c r="C14" s="43">
        <v>0.79</v>
      </c>
      <c r="J14" s="20"/>
      <c r="K14" s="20">
        <v>62062</v>
      </c>
      <c r="L14" s="57">
        <f>SUM(K12-K14)/K12</f>
        <v>1.8596413548815586E-2</v>
      </c>
    </row>
    <row r="15" spans="1:12">
      <c r="B15">
        <v>2021</v>
      </c>
      <c r="C15">
        <v>0.79</v>
      </c>
      <c r="H15" s="3"/>
    </row>
    <row r="16" spans="1:12">
      <c r="B16">
        <v>2020</v>
      </c>
      <c r="C16">
        <v>0.79</v>
      </c>
    </row>
    <row r="17" spans="1:7">
      <c r="B17">
        <v>2019</v>
      </c>
      <c r="C17">
        <v>0.8</v>
      </c>
      <c r="G17" s="48"/>
    </row>
    <row r="18" spans="1:7" s="9" customFormat="1">
      <c r="G18" s="19"/>
    </row>
    <row r="19" spans="1:7">
      <c r="G19" s="3"/>
    </row>
    <row r="20" spans="1:7">
      <c r="A20" s="173">
        <v>52</v>
      </c>
      <c r="B20" s="173" t="s">
        <v>622</v>
      </c>
      <c r="C20" s="149"/>
      <c r="D20" s="149"/>
      <c r="G20" s="3"/>
    </row>
    <row r="21" spans="1:7">
      <c r="A21" s="173"/>
      <c r="B21" s="149" t="s">
        <v>561</v>
      </c>
      <c r="C21" s="149" t="s">
        <v>640</v>
      </c>
      <c r="D21" s="149" t="s">
        <v>641</v>
      </c>
      <c r="G21" s="3"/>
    </row>
    <row r="22" spans="1:7">
      <c r="A22" s="173"/>
      <c r="B22" s="149">
        <v>2009</v>
      </c>
      <c r="C22" s="149">
        <v>60</v>
      </c>
      <c r="D22" s="149">
        <v>70</v>
      </c>
      <c r="G22" s="3"/>
    </row>
    <row r="23" spans="1:7">
      <c r="A23" s="173"/>
      <c r="B23" s="149">
        <v>2010</v>
      </c>
      <c r="C23" s="149">
        <v>59</v>
      </c>
      <c r="D23" s="149">
        <v>69</v>
      </c>
      <c r="G23" s="3"/>
    </row>
    <row r="24" spans="1:7">
      <c r="A24" s="173"/>
      <c r="B24" s="149">
        <v>2011</v>
      </c>
      <c r="C24" s="149">
        <v>58</v>
      </c>
      <c r="D24" s="149">
        <v>68.5</v>
      </c>
      <c r="G24" s="3"/>
    </row>
    <row r="25" spans="1:7">
      <c r="A25" s="173"/>
      <c r="B25" s="149">
        <v>2012</v>
      </c>
      <c r="C25" s="149">
        <v>57.5</v>
      </c>
      <c r="D25" s="149">
        <v>68.5</v>
      </c>
      <c r="G25" s="3"/>
    </row>
    <row r="26" spans="1:7">
      <c r="A26" s="173"/>
      <c r="B26" s="149">
        <v>2013</v>
      </c>
      <c r="C26" s="149">
        <v>57</v>
      </c>
      <c r="D26" s="149">
        <v>68</v>
      </c>
      <c r="G26" s="3"/>
    </row>
    <row r="27" spans="1:7">
      <c r="A27" s="173"/>
      <c r="B27" s="149">
        <v>2014</v>
      </c>
      <c r="C27" s="149">
        <v>56</v>
      </c>
      <c r="D27" s="149">
        <v>69</v>
      </c>
      <c r="G27" s="3"/>
    </row>
    <row r="28" spans="1:7">
      <c r="A28" s="173"/>
      <c r="B28" s="149">
        <v>2015</v>
      </c>
      <c r="C28" s="149">
        <v>58</v>
      </c>
      <c r="D28" s="149">
        <v>68.5</v>
      </c>
      <c r="G28" s="3"/>
    </row>
    <row r="29" spans="1:7">
      <c r="A29" s="173"/>
      <c r="B29" s="149">
        <v>2016</v>
      </c>
      <c r="C29" s="149">
        <v>60</v>
      </c>
      <c r="D29" s="149">
        <v>70</v>
      </c>
      <c r="G29" s="3"/>
    </row>
    <row r="30" spans="1:7">
      <c r="A30" s="173"/>
      <c r="B30" s="149">
        <v>2017</v>
      </c>
      <c r="C30" s="149">
        <v>59</v>
      </c>
      <c r="D30" s="149">
        <v>71.5</v>
      </c>
      <c r="G30" s="3"/>
    </row>
    <row r="31" spans="1:7">
      <c r="A31" s="173"/>
      <c r="B31" s="149">
        <v>2018</v>
      </c>
      <c r="C31" s="149">
        <v>58</v>
      </c>
      <c r="D31" s="149">
        <v>70.5</v>
      </c>
      <c r="G31" s="3"/>
    </row>
    <row r="32" spans="1:7">
      <c r="A32" s="173"/>
      <c r="B32" s="149">
        <v>2019</v>
      </c>
      <c r="C32" s="149">
        <v>57</v>
      </c>
      <c r="D32" s="149">
        <v>68</v>
      </c>
      <c r="G32" s="3"/>
    </row>
    <row r="33" spans="1:8">
      <c r="A33" s="149"/>
      <c r="B33" s="149">
        <v>2020</v>
      </c>
      <c r="C33" s="149">
        <v>56</v>
      </c>
      <c r="D33" s="149">
        <v>68</v>
      </c>
      <c r="G33" s="3"/>
    </row>
    <row r="34" spans="1:8" s="9" customFormat="1">
      <c r="G34" s="19"/>
    </row>
    <row r="35" spans="1:8">
      <c r="G35" s="3"/>
    </row>
    <row r="36" spans="1:8">
      <c r="A36" s="8">
        <v>53</v>
      </c>
      <c r="B36" s="8" t="s">
        <v>626</v>
      </c>
      <c r="G36" s="3"/>
    </row>
    <row r="37" spans="1:8">
      <c r="A37" s="8"/>
      <c r="B37" t="s">
        <v>642</v>
      </c>
      <c r="D37" t="s">
        <v>643</v>
      </c>
      <c r="G37" s="3"/>
    </row>
    <row r="38" spans="1:8">
      <c r="A38" s="8"/>
      <c r="B38" t="s">
        <v>644</v>
      </c>
      <c r="C38" t="s">
        <v>645</v>
      </c>
      <c r="D38" t="s">
        <v>644</v>
      </c>
      <c r="E38" t="s">
        <v>645</v>
      </c>
      <c r="G38" s="3"/>
    </row>
    <row r="39" spans="1:8">
      <c r="A39">
        <v>2022</v>
      </c>
      <c r="B39" s="15">
        <v>0.2</v>
      </c>
      <c r="C39" s="15">
        <v>0.4</v>
      </c>
      <c r="D39" s="15">
        <v>0.47</v>
      </c>
      <c r="E39" s="15">
        <v>0.56999999999999995</v>
      </c>
      <c r="G39" s="3"/>
    </row>
    <row r="40" spans="1:8">
      <c r="A40" s="8"/>
      <c r="B40" s="8"/>
      <c r="G40" s="3"/>
    </row>
    <row r="41" spans="1:8" ht="96" customHeight="1">
      <c r="B41" s="10" t="s">
        <v>646</v>
      </c>
      <c r="C41" s="10" t="s">
        <v>647</v>
      </c>
      <c r="D41" s="10" t="s">
        <v>648</v>
      </c>
      <c r="E41" s="10" t="s">
        <v>649</v>
      </c>
      <c r="F41" s="10" t="s">
        <v>650</v>
      </c>
      <c r="G41" s="61" t="s">
        <v>651</v>
      </c>
    </row>
    <row r="42" spans="1:8">
      <c r="A42">
        <v>2020</v>
      </c>
      <c r="B42" s="15">
        <v>0.76</v>
      </c>
      <c r="C42" s="15">
        <v>0.37</v>
      </c>
      <c r="D42" s="15">
        <v>0.48</v>
      </c>
      <c r="E42" s="15">
        <v>0.49</v>
      </c>
      <c r="F42" s="15">
        <v>0.41</v>
      </c>
      <c r="G42" s="15">
        <v>0.87</v>
      </c>
    </row>
    <row r="43" spans="1:8">
      <c r="A43">
        <v>2016</v>
      </c>
      <c r="B43" s="15">
        <v>0.9</v>
      </c>
      <c r="C43" s="15">
        <v>0.4</v>
      </c>
      <c r="D43" s="15">
        <v>0.69</v>
      </c>
      <c r="E43" s="15">
        <v>0.78</v>
      </c>
      <c r="F43" s="15">
        <v>0.52</v>
      </c>
      <c r="G43" s="15">
        <v>0.88</v>
      </c>
      <c r="H43" t="s">
        <v>72</v>
      </c>
    </row>
    <row r="44" spans="1:8">
      <c r="B44" s="15"/>
      <c r="C44" s="15"/>
      <c r="D44" s="15"/>
      <c r="E44" s="15"/>
      <c r="F44" s="15"/>
      <c r="G44" s="15"/>
    </row>
    <row r="45" spans="1:8" ht="43.15">
      <c r="A45">
        <v>2022</v>
      </c>
      <c r="B45" s="171" t="s">
        <v>652</v>
      </c>
      <c r="C45" s="169" t="s">
        <v>653</v>
      </c>
      <c r="D45" s="169"/>
      <c r="E45" s="15"/>
      <c r="F45" s="15"/>
      <c r="G45" s="15"/>
    </row>
    <row r="46" spans="1:8">
      <c r="B46" s="169"/>
      <c r="C46" s="169" t="s">
        <v>644</v>
      </c>
      <c r="D46" s="169" t="s">
        <v>645</v>
      </c>
      <c r="E46" s="15"/>
      <c r="F46" s="15"/>
      <c r="G46" s="15"/>
    </row>
    <row r="47" spans="1:8">
      <c r="B47" s="170" t="s">
        <v>654</v>
      </c>
      <c r="C47" s="169">
        <v>0.97</v>
      </c>
      <c r="D47" s="170"/>
      <c r="E47" s="15"/>
      <c r="F47" s="15"/>
      <c r="G47" s="15"/>
    </row>
    <row r="48" spans="1:8">
      <c r="B48" s="169" t="s">
        <v>655</v>
      </c>
      <c r="C48" s="169">
        <v>0.93</v>
      </c>
      <c r="D48" s="169">
        <v>0.74</v>
      </c>
      <c r="E48" s="15"/>
      <c r="F48" s="15"/>
      <c r="G48" s="15"/>
    </row>
    <row r="49" spans="2:7">
      <c r="B49" s="169" t="s">
        <v>656</v>
      </c>
      <c r="C49" s="169">
        <v>0.92</v>
      </c>
      <c r="D49" s="169"/>
      <c r="E49" s="15"/>
      <c r="F49" s="15"/>
      <c r="G49" s="15"/>
    </row>
    <row r="50" spans="2:7">
      <c r="B50" s="169" t="s">
        <v>657</v>
      </c>
      <c r="C50" s="169">
        <v>0.87</v>
      </c>
      <c r="D50" s="169"/>
      <c r="E50" s="15"/>
      <c r="F50" s="15"/>
      <c r="G50" s="15"/>
    </row>
    <row r="51" spans="2:7">
      <c r="B51" s="169" t="s">
        <v>658</v>
      </c>
      <c r="C51" s="169">
        <v>0.85</v>
      </c>
      <c r="D51" s="169">
        <v>0.57999999999999996</v>
      </c>
      <c r="E51" s="15"/>
      <c r="F51" s="15"/>
      <c r="G51" s="15"/>
    </row>
    <row r="52" spans="2:7">
      <c r="B52" s="169" t="s">
        <v>659</v>
      </c>
      <c r="C52" s="169">
        <v>0.84</v>
      </c>
      <c r="D52" s="169">
        <v>0.48</v>
      </c>
      <c r="E52" s="15"/>
      <c r="F52" s="15"/>
      <c r="G52" s="15"/>
    </row>
    <row r="53" spans="2:7">
      <c r="B53" s="169" t="s">
        <v>660</v>
      </c>
      <c r="C53" s="169">
        <v>0.83</v>
      </c>
      <c r="D53" s="169">
        <v>0.67</v>
      </c>
      <c r="E53" s="15"/>
      <c r="F53" s="15"/>
      <c r="G53" s="15"/>
    </row>
    <row r="54" spans="2:7">
      <c r="B54" s="169" t="s">
        <v>661</v>
      </c>
      <c r="C54" s="169">
        <v>0.81</v>
      </c>
      <c r="D54" s="169"/>
      <c r="E54" s="15"/>
      <c r="F54" s="15"/>
      <c r="G54" s="15"/>
    </row>
    <row r="55" spans="2:7">
      <c r="B55" s="169" t="s">
        <v>662</v>
      </c>
      <c r="C55" s="169">
        <v>0.8</v>
      </c>
      <c r="D55" s="169"/>
      <c r="E55" s="15"/>
      <c r="F55" s="15"/>
      <c r="G55" s="15"/>
    </row>
    <row r="56" spans="2:7">
      <c r="B56" s="169" t="s">
        <v>663</v>
      </c>
      <c r="C56" s="169">
        <v>0.76</v>
      </c>
      <c r="D56" s="169"/>
      <c r="E56" s="15"/>
      <c r="F56" s="15"/>
      <c r="G56" s="15"/>
    </row>
    <row r="57" spans="2:7">
      <c r="B57" s="169" t="s">
        <v>664</v>
      </c>
      <c r="C57" s="169">
        <v>0.67</v>
      </c>
      <c r="D57" s="169">
        <v>0.49</v>
      </c>
      <c r="E57" s="15"/>
      <c r="F57" s="15"/>
      <c r="G57" s="15"/>
    </row>
    <row r="58" spans="2:7">
      <c r="B58" s="169" t="s">
        <v>665</v>
      </c>
      <c r="C58" s="169">
        <v>0.64</v>
      </c>
      <c r="D58" s="169"/>
      <c r="E58" s="15"/>
      <c r="F58" s="15"/>
      <c r="G58" s="15"/>
    </row>
    <row r="59" spans="2:7">
      <c r="B59" s="169" t="s">
        <v>666</v>
      </c>
      <c r="C59" s="169">
        <v>0.6</v>
      </c>
      <c r="D59" s="169">
        <v>0.51</v>
      </c>
      <c r="E59" s="15"/>
      <c r="F59" s="15"/>
      <c r="G59" s="15"/>
    </row>
    <row r="60" spans="2:7">
      <c r="B60" s="169" t="s">
        <v>667</v>
      </c>
      <c r="C60" s="169">
        <v>0.54</v>
      </c>
      <c r="D60" s="169">
        <v>0.33</v>
      </c>
      <c r="E60" s="15"/>
      <c r="F60" s="15"/>
      <c r="G60" s="15"/>
    </row>
    <row r="61" spans="2:7">
      <c r="B61" s="15"/>
      <c r="C61" s="15"/>
      <c r="D61" s="15"/>
      <c r="E61" s="15"/>
      <c r="F61" s="15"/>
      <c r="G61" s="15"/>
    </row>
    <row r="62" spans="2:7">
      <c r="B62" s="15"/>
      <c r="C62" s="15"/>
      <c r="D62" s="15"/>
      <c r="E62" s="15"/>
      <c r="F62" s="15"/>
      <c r="G62" s="15"/>
    </row>
    <row r="63" spans="2:7" s="9" customFormat="1">
      <c r="G63" s="19"/>
    </row>
    <row r="65" spans="1:11">
      <c r="A65" s="8">
        <v>54</v>
      </c>
      <c r="B65" s="8" t="s">
        <v>668</v>
      </c>
    </row>
    <row r="67" spans="1:11">
      <c r="C67">
        <v>2024</v>
      </c>
      <c r="D67">
        <v>2023</v>
      </c>
      <c r="E67">
        <v>2022</v>
      </c>
      <c r="F67">
        <v>2021</v>
      </c>
      <c r="G67">
        <v>2020</v>
      </c>
    </row>
    <row r="68" spans="1:11">
      <c r="B68" t="s">
        <v>91</v>
      </c>
      <c r="C68" s="14">
        <v>66865</v>
      </c>
      <c r="D68" s="14">
        <v>60691</v>
      </c>
      <c r="E68" s="14">
        <v>58213</v>
      </c>
      <c r="F68" s="14">
        <v>58419</v>
      </c>
      <c r="G68" s="14"/>
      <c r="K68" s="20"/>
    </row>
    <row r="69" spans="1:11">
      <c r="B69" t="s">
        <v>101</v>
      </c>
      <c r="C69" s="14">
        <v>66842</v>
      </c>
      <c r="D69" s="14">
        <v>60275</v>
      </c>
      <c r="E69" s="14">
        <v>57779</v>
      </c>
      <c r="F69" s="14">
        <v>59628</v>
      </c>
      <c r="G69" s="14"/>
      <c r="K69" s="20"/>
    </row>
    <row r="70" spans="1:11">
      <c r="B70" t="s">
        <v>109</v>
      </c>
      <c r="D70" s="14">
        <v>60271</v>
      </c>
      <c r="E70" s="14">
        <v>57528</v>
      </c>
      <c r="F70" s="14">
        <v>59907</v>
      </c>
      <c r="G70" s="14"/>
      <c r="K70" s="20"/>
    </row>
    <row r="71" spans="1:11">
      <c r="B71" t="s">
        <v>117</v>
      </c>
      <c r="D71" s="14">
        <v>61054</v>
      </c>
      <c r="E71" s="14">
        <v>58025</v>
      </c>
      <c r="F71" s="14">
        <v>60190</v>
      </c>
      <c r="G71" s="14"/>
      <c r="K71" s="20"/>
    </row>
    <row r="72" spans="1:11">
      <c r="B72" t="s">
        <v>123</v>
      </c>
      <c r="D72" s="14">
        <v>62307</v>
      </c>
      <c r="E72" s="14">
        <v>58021</v>
      </c>
      <c r="F72" s="14">
        <v>60232</v>
      </c>
      <c r="G72" s="14">
        <v>41606</v>
      </c>
      <c r="K72" s="20"/>
    </row>
    <row r="73" spans="1:11">
      <c r="B73" t="s">
        <v>130</v>
      </c>
      <c r="D73" s="14">
        <v>62506</v>
      </c>
      <c r="E73" s="14">
        <v>58777</v>
      </c>
      <c r="F73" s="14">
        <v>60415</v>
      </c>
      <c r="G73" s="14">
        <v>42758</v>
      </c>
      <c r="K73" s="20"/>
    </row>
    <row r="74" spans="1:11">
      <c r="B74" t="s">
        <v>136</v>
      </c>
      <c r="D74" s="14">
        <v>63006</v>
      </c>
      <c r="E74" s="14">
        <v>59731</v>
      </c>
      <c r="F74" s="14">
        <v>59975</v>
      </c>
      <c r="G74" s="14">
        <v>45223</v>
      </c>
      <c r="K74" s="20"/>
    </row>
    <row r="75" spans="1:11">
      <c r="B75" t="s">
        <v>142</v>
      </c>
      <c r="D75" s="14">
        <v>64032</v>
      </c>
      <c r="E75" s="14">
        <v>61075</v>
      </c>
      <c r="F75" s="14">
        <v>60380</v>
      </c>
      <c r="G75" s="14">
        <v>48683</v>
      </c>
      <c r="K75" s="20"/>
    </row>
    <row r="76" spans="1:11">
      <c r="B76" t="s">
        <v>148</v>
      </c>
      <c r="D76" s="14">
        <v>64018</v>
      </c>
      <c r="E76" s="14">
        <v>61798</v>
      </c>
      <c r="F76" s="14">
        <v>59787</v>
      </c>
      <c r="G76" s="14">
        <v>51478</v>
      </c>
      <c r="K76" s="20"/>
    </row>
    <row r="77" spans="1:11">
      <c r="B77" t="s">
        <v>153</v>
      </c>
      <c r="D77" s="14">
        <v>64663</v>
      </c>
      <c r="E77" s="14">
        <v>61842</v>
      </c>
      <c r="F77" s="14">
        <v>58780</v>
      </c>
      <c r="G77" s="14">
        <v>54051</v>
      </c>
      <c r="K77" s="20"/>
    </row>
    <row r="78" spans="1:11">
      <c r="B78" t="s">
        <v>158</v>
      </c>
      <c r="D78" s="14">
        <v>64954</v>
      </c>
      <c r="E78" s="14">
        <v>61595</v>
      </c>
      <c r="F78" s="14">
        <v>58248</v>
      </c>
      <c r="G78" s="14">
        <v>55769</v>
      </c>
      <c r="H78" s="14"/>
      <c r="K78" s="20"/>
    </row>
    <row r="79" spans="1:11">
      <c r="B79" t="s">
        <v>163</v>
      </c>
      <c r="D79" s="14">
        <v>65392</v>
      </c>
      <c r="E79" s="14">
        <v>61191</v>
      </c>
      <c r="F79" s="14">
        <v>58204</v>
      </c>
      <c r="G79" s="14">
        <v>57225</v>
      </c>
      <c r="H79" s="3"/>
      <c r="K79" s="20"/>
    </row>
    <row r="80" spans="1:11" s="9" customFormat="1"/>
    <row r="81" spans="1:11">
      <c r="K81" s="20"/>
    </row>
    <row r="82" spans="1:11">
      <c r="C82">
        <v>41606</v>
      </c>
      <c r="K82" s="20"/>
    </row>
    <row r="83" spans="1:11">
      <c r="A83" s="8"/>
      <c r="C83">
        <v>42758</v>
      </c>
      <c r="K83" s="20"/>
    </row>
    <row r="84" spans="1:11">
      <c r="C84">
        <v>45223</v>
      </c>
      <c r="K84" s="20"/>
    </row>
    <row r="85" spans="1:11">
      <c r="C85">
        <v>48683</v>
      </c>
      <c r="K85" s="103"/>
    </row>
    <row r="86" spans="1:11">
      <c r="C86">
        <v>51478</v>
      </c>
    </row>
    <row r="87" spans="1:11">
      <c r="C87">
        <v>54051</v>
      </c>
    </row>
    <row r="88" spans="1:11">
      <c r="C88">
        <v>55769</v>
      </c>
    </row>
    <row r="89" spans="1:11">
      <c r="C89">
        <v>57225</v>
      </c>
    </row>
    <row r="90" spans="1:11">
      <c r="C90" s="14">
        <v>58419</v>
      </c>
    </row>
    <row r="91" spans="1:11">
      <c r="C91" s="14">
        <v>59628</v>
      </c>
    </row>
    <row r="92" spans="1:11">
      <c r="C92" s="14">
        <v>59907</v>
      </c>
    </row>
    <row r="93" spans="1:11">
      <c r="C93" s="14">
        <v>60190</v>
      </c>
    </row>
    <row r="94" spans="1:11">
      <c r="C94" s="14">
        <v>60232</v>
      </c>
    </row>
    <row r="95" spans="1:11">
      <c r="C95" s="14">
        <v>60415</v>
      </c>
    </row>
    <row r="96" spans="1:11">
      <c r="C96" s="14">
        <v>59975</v>
      </c>
    </row>
    <row r="97" spans="3:3">
      <c r="C97" s="14">
        <v>60380</v>
      </c>
    </row>
    <row r="98" spans="3:3">
      <c r="C98" s="14">
        <v>59787</v>
      </c>
    </row>
    <row r="99" spans="3:3">
      <c r="C99" s="14">
        <v>58780</v>
      </c>
    </row>
    <row r="100" spans="3:3">
      <c r="C100" s="14">
        <v>58248</v>
      </c>
    </row>
    <row r="101" spans="3:3">
      <c r="C101" s="14">
        <v>58204</v>
      </c>
    </row>
    <row r="102" spans="3:3">
      <c r="C102" s="14">
        <v>58213</v>
      </c>
    </row>
    <row r="103" spans="3:3">
      <c r="C103" s="14">
        <v>57779</v>
      </c>
    </row>
    <row r="104" spans="3:3">
      <c r="C104" s="14">
        <v>57528</v>
      </c>
    </row>
    <row r="105" spans="3:3">
      <c r="C105" s="14">
        <v>58025</v>
      </c>
    </row>
    <row r="106" spans="3:3">
      <c r="C106" s="14">
        <v>58021</v>
      </c>
    </row>
    <row r="107" spans="3:3">
      <c r="C107" s="14">
        <v>58777</v>
      </c>
    </row>
    <row r="108" spans="3:3">
      <c r="C108" s="14">
        <v>59731</v>
      </c>
    </row>
    <row r="109" spans="3:3">
      <c r="C109" s="14">
        <v>61075</v>
      </c>
    </row>
    <row r="110" spans="3:3">
      <c r="C110" s="14">
        <v>61798</v>
      </c>
    </row>
    <row r="111" spans="3:3">
      <c r="C111" s="14">
        <v>61842</v>
      </c>
    </row>
    <row r="112" spans="3:3">
      <c r="C112" s="14">
        <v>61595</v>
      </c>
    </row>
    <row r="113" spans="3:3">
      <c r="C113" s="14">
        <v>61191</v>
      </c>
    </row>
    <row r="114" spans="3:3">
      <c r="C114" s="14">
        <v>60691</v>
      </c>
    </row>
    <row r="115" spans="3:3">
      <c r="C115" s="14">
        <v>60275</v>
      </c>
    </row>
    <row r="116" spans="3:3">
      <c r="C116" s="14">
        <v>60271</v>
      </c>
    </row>
    <row r="117" spans="3:3">
      <c r="C117" s="14">
        <v>61054</v>
      </c>
    </row>
    <row r="118" spans="3:3">
      <c r="C118" s="14">
        <v>62307</v>
      </c>
    </row>
    <row r="119" spans="3:3">
      <c r="C119" s="14">
        <v>62506</v>
      </c>
    </row>
    <row r="120" spans="3:3">
      <c r="C120" s="14">
        <v>63006</v>
      </c>
    </row>
    <row r="121" spans="3:3">
      <c r="C121" s="14">
        <v>64032</v>
      </c>
    </row>
    <row r="122" spans="3:3">
      <c r="C122" s="14">
        <v>64018</v>
      </c>
    </row>
    <row r="123" spans="3:3">
      <c r="C123" s="14">
        <v>64663</v>
      </c>
    </row>
    <row r="124" spans="3:3">
      <c r="C124" s="14">
        <v>64954</v>
      </c>
    </row>
    <row r="125" spans="3:3">
      <c r="C125" s="14">
        <v>65392</v>
      </c>
    </row>
    <row r="126" spans="3:3">
      <c r="C126" s="14">
        <v>66865</v>
      </c>
    </row>
    <row r="127" spans="3:3">
      <c r="C127" s="14">
        <v>66842</v>
      </c>
    </row>
  </sheetData>
  <phoneticPr fontId="8" type="noConversion"/>
  <hyperlinks>
    <hyperlink ref="K6" r:id="rId1" xr:uid="{8F1F0E72-F01C-4DD7-B2CD-86F6A926803E}"/>
    <hyperlink ref="K5" r:id="rId2" xr:uid="{D134ABE9-B1CF-4024-BFFB-F7299E3D77FF}"/>
    <hyperlink ref="K8" r:id="rId3" xr:uid="{ED370DBA-5893-46B6-AC7A-9EAEB678DAC6}"/>
    <hyperlink ref="K7" r:id="rId4" xr:uid="{BFB9C181-96D0-4FC2-BEE2-969F0512E48D}"/>
  </hyperlinks>
  <pageMargins left="0.7" right="0.7" top="0.75" bottom="0.75" header="0.3" footer="0.3"/>
  <pageSetup paperSize="9" orientation="portrait" r:id="rId5"/>
  <extLst>
    <ext xmlns:x14="http://schemas.microsoft.com/office/spreadsheetml/2009/9/main" uri="{05C60535-1F16-4fd2-B633-F4F36F0B64E0}">
      <x14:sparklineGroups xmlns:xm="http://schemas.microsoft.com/office/excel/2006/main">
        <x14:sparklineGroup lineWeight="1.5" displayEmptyCellsAs="gap" xr2:uid="{CBCB2AA4-8E08-476A-B679-5897FFEA429C}">
          <x14:colorSeries rgb="FF77216F"/>
          <x14:colorNegative rgb="FFD00000"/>
          <x14:colorAxis rgb="FF000000"/>
          <x14:colorMarkers rgb="FFD00000"/>
          <x14:colorFirst rgb="FFD00000"/>
          <x14:colorLast rgb="FFD00000"/>
          <x14:colorHigh rgb="FFD00000"/>
          <x14:colorLow rgb="FFD00000"/>
          <x14:sparklines>
            <x14:sparkline>
              <xm:f>Challenge6!C82:C127</xm:f>
              <xm:sqref>E83</xm:sqref>
            </x14:sparkline>
          </x14:sparklines>
        </x14:sparklineGroup>
      </x14:sparklineGroup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C8C95-A199-4420-9D30-56537AB2A2D3}">
  <dimension ref="A1:L20"/>
  <sheetViews>
    <sheetView topLeftCell="A8" workbookViewId="0">
      <selection activeCell="B17" sqref="B17"/>
    </sheetView>
  </sheetViews>
  <sheetFormatPr defaultRowHeight="14.45"/>
  <cols>
    <col min="2" max="2" width="31.7109375" bestFit="1" customWidth="1"/>
    <col min="3" max="3" width="21.28515625" bestFit="1" customWidth="1"/>
    <col min="4" max="4" width="10.28515625" customWidth="1"/>
    <col min="7" max="8" width="13.5703125" customWidth="1"/>
    <col min="9" max="9" width="11.7109375" customWidth="1"/>
    <col min="12" max="12" width="10.5703125" customWidth="1"/>
  </cols>
  <sheetData>
    <row r="1" spans="1:12">
      <c r="A1" s="8" t="s">
        <v>669</v>
      </c>
    </row>
    <row r="3" spans="1:12" ht="15" thickBot="1"/>
    <row r="4" spans="1:12" ht="29.45" thickBot="1">
      <c r="A4" s="5" t="s">
        <v>5</v>
      </c>
      <c r="B4" s="5" t="s">
        <v>6</v>
      </c>
      <c r="C4" s="5" t="s">
        <v>7</v>
      </c>
      <c r="D4" s="1" t="s">
        <v>8</v>
      </c>
      <c r="E4" s="5" t="s">
        <v>9</v>
      </c>
      <c r="F4" s="5" t="s">
        <v>9</v>
      </c>
      <c r="G4" s="5" t="s">
        <v>10</v>
      </c>
      <c r="H4" s="5" t="s">
        <v>11</v>
      </c>
      <c r="I4" s="5" t="s">
        <v>12</v>
      </c>
      <c r="J4" s="5" t="s">
        <v>13</v>
      </c>
      <c r="K4" s="5" t="s">
        <v>14</v>
      </c>
      <c r="L4" s="5" t="s">
        <v>15</v>
      </c>
    </row>
    <row r="5" spans="1:12" ht="15" thickBot="1">
      <c r="A5" s="176">
        <v>55</v>
      </c>
      <c r="B5" s="4" t="s">
        <v>670</v>
      </c>
      <c r="C5" s="4" t="s">
        <v>325</v>
      </c>
      <c r="D5" s="4" t="s">
        <v>18</v>
      </c>
      <c r="E5" s="34">
        <v>0.39</v>
      </c>
      <c r="F5" s="6">
        <v>2023</v>
      </c>
      <c r="G5" s="34">
        <v>0.43</v>
      </c>
      <c r="H5" s="6">
        <v>2022</v>
      </c>
      <c r="I5" s="39" t="s">
        <v>671</v>
      </c>
      <c r="J5" s="89">
        <v>45474</v>
      </c>
      <c r="K5" s="29" t="s">
        <v>326</v>
      </c>
      <c r="L5" s="4" t="s">
        <v>672</v>
      </c>
    </row>
    <row r="6" spans="1:12" ht="15" thickBot="1">
      <c r="A6" s="26">
        <v>56</v>
      </c>
      <c r="B6" s="4" t="s">
        <v>673</v>
      </c>
      <c r="C6" s="4" t="s">
        <v>421</v>
      </c>
      <c r="D6" s="4" t="s">
        <v>331</v>
      </c>
      <c r="E6" s="34">
        <v>0.28999999999999998</v>
      </c>
      <c r="F6" s="6">
        <v>2023</v>
      </c>
      <c r="G6" s="34">
        <v>0.22</v>
      </c>
      <c r="H6" s="177">
        <v>2022</v>
      </c>
      <c r="I6" s="39" t="s">
        <v>674</v>
      </c>
      <c r="J6" s="28" t="s">
        <v>286</v>
      </c>
      <c r="K6" s="29"/>
      <c r="L6" s="4"/>
    </row>
    <row r="7" spans="1:12" ht="15" thickBot="1">
      <c r="A7" s="26">
        <v>57</v>
      </c>
      <c r="B7" s="4" t="s">
        <v>675</v>
      </c>
      <c r="C7" s="4" t="s">
        <v>325</v>
      </c>
      <c r="D7" s="4" t="s">
        <v>18</v>
      </c>
      <c r="E7" s="34">
        <v>0.75</v>
      </c>
      <c r="F7" s="6">
        <v>2023</v>
      </c>
      <c r="G7" s="34">
        <v>0.59</v>
      </c>
      <c r="H7" s="6">
        <v>2022</v>
      </c>
      <c r="I7" s="39" t="s">
        <v>676</v>
      </c>
      <c r="J7" s="89">
        <v>45474</v>
      </c>
      <c r="K7" s="29" t="s">
        <v>326</v>
      </c>
      <c r="L7" s="4"/>
    </row>
    <row r="8" spans="1:12" ht="15" thickBot="1">
      <c r="A8" s="26">
        <v>58</v>
      </c>
      <c r="B8" s="4" t="s">
        <v>677</v>
      </c>
      <c r="C8" s="4" t="s">
        <v>325</v>
      </c>
      <c r="D8" s="4" t="s">
        <v>18</v>
      </c>
      <c r="E8" s="31">
        <v>3.3000000000000002E-2</v>
      </c>
      <c r="F8" s="6">
        <v>2023</v>
      </c>
      <c r="G8" s="31">
        <v>2.5499999999999998E-2</v>
      </c>
      <c r="H8" s="6">
        <v>2022</v>
      </c>
      <c r="I8" s="39" t="s">
        <v>678</v>
      </c>
      <c r="J8" s="89">
        <v>45474</v>
      </c>
      <c r="K8" s="29" t="s">
        <v>326</v>
      </c>
      <c r="L8" s="4"/>
    </row>
    <row r="9" spans="1:12" ht="15" thickBot="1">
      <c r="A9" s="26">
        <v>59</v>
      </c>
      <c r="B9" s="4" t="s">
        <v>679</v>
      </c>
      <c r="C9" s="4" t="s">
        <v>680</v>
      </c>
      <c r="D9" s="4" t="s">
        <v>331</v>
      </c>
      <c r="E9" s="38">
        <v>980</v>
      </c>
      <c r="F9" s="6">
        <v>2020</v>
      </c>
      <c r="G9" s="38">
        <v>879</v>
      </c>
      <c r="H9" s="6">
        <v>2017</v>
      </c>
      <c r="I9" s="39" t="s">
        <v>681</v>
      </c>
      <c r="J9" s="6">
        <v>2023</v>
      </c>
      <c r="K9" s="29"/>
      <c r="L9" s="4"/>
    </row>
    <row r="10" spans="1:12" ht="15" thickBot="1">
      <c r="A10" s="26">
        <v>60</v>
      </c>
      <c r="B10" s="4" t="s">
        <v>682</v>
      </c>
      <c r="C10" s="4" t="s">
        <v>680</v>
      </c>
      <c r="D10" s="4" t="s">
        <v>331</v>
      </c>
      <c r="E10" s="30">
        <v>587.79999999999995</v>
      </c>
      <c r="F10" s="6">
        <v>2020</v>
      </c>
      <c r="G10" s="30">
        <v>598.1</v>
      </c>
      <c r="H10" s="6">
        <v>2017</v>
      </c>
      <c r="I10" s="39" t="s">
        <v>683</v>
      </c>
      <c r="J10" s="6">
        <v>2023</v>
      </c>
      <c r="K10" s="29"/>
      <c r="L10" s="4"/>
    </row>
    <row r="11" spans="1:12" ht="15" thickBot="1">
      <c r="A11" s="26">
        <v>61</v>
      </c>
      <c r="B11" s="4" t="s">
        <v>684</v>
      </c>
      <c r="C11" s="4" t="s">
        <v>685</v>
      </c>
      <c r="D11" s="4" t="s">
        <v>331</v>
      </c>
      <c r="E11" s="34">
        <v>0.13</v>
      </c>
      <c r="F11" s="6">
        <v>2022</v>
      </c>
      <c r="G11" s="34">
        <v>0.23</v>
      </c>
      <c r="H11" s="6">
        <v>2018</v>
      </c>
      <c r="I11" s="39" t="s">
        <v>686</v>
      </c>
      <c r="J11" s="6">
        <v>2026</v>
      </c>
      <c r="K11" s="4"/>
      <c r="L11" s="4" t="s">
        <v>687</v>
      </c>
    </row>
    <row r="15" spans="1:12">
      <c r="A15">
        <v>55</v>
      </c>
      <c r="B15" t="s">
        <v>670</v>
      </c>
      <c r="C15">
        <v>2019</v>
      </c>
      <c r="D15" s="15">
        <v>0.28000000000000003</v>
      </c>
      <c r="E15" s="3"/>
      <c r="F15" s="15"/>
      <c r="G15" s="3"/>
    </row>
    <row r="16" spans="1:12">
      <c r="C16">
        <v>2020</v>
      </c>
      <c r="D16" s="15">
        <v>0.3</v>
      </c>
    </row>
    <row r="17" spans="3:6">
      <c r="C17">
        <v>2021</v>
      </c>
      <c r="D17" s="15">
        <v>0.3</v>
      </c>
    </row>
    <row r="18" spans="3:6">
      <c r="C18">
        <v>2022</v>
      </c>
      <c r="D18" s="15">
        <v>0.41</v>
      </c>
    </row>
    <row r="19" spans="3:6">
      <c r="C19">
        <v>2023</v>
      </c>
      <c r="D19" s="15">
        <v>0.39</v>
      </c>
      <c r="F19" s="3"/>
    </row>
    <row r="20" spans="3:6">
      <c r="C20">
        <v>2024</v>
      </c>
      <c r="D20" s="15">
        <v>0.41</v>
      </c>
    </row>
  </sheetData>
  <hyperlinks>
    <hyperlink ref="K5" r:id="rId1" xr:uid="{B9F1F64E-363D-4347-84EE-3B97EE49FC38}"/>
    <hyperlink ref="K7" r:id="rId2" xr:uid="{AC945E75-6E38-47AA-9214-1EB4A38DDC30}"/>
    <hyperlink ref="K8" r:id="rId3" xr:uid="{B6E5E6CB-425E-41EB-B4D2-AC0C90B6A03E}"/>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D46F2F40DA945459AA1D96C97D44023" ma:contentTypeVersion="18" ma:contentTypeDescription="Create a new document." ma:contentTypeScope="" ma:versionID="ba921b0d5501938344844d0c303465f4">
  <xsd:schema xmlns:xsd="http://www.w3.org/2001/XMLSchema" xmlns:xs="http://www.w3.org/2001/XMLSchema" xmlns:p="http://schemas.microsoft.com/office/2006/metadata/properties" xmlns:ns2="47bf0db7-0e6b-4486-af00-36f225bd746f" xmlns:ns3="d0ee7170-b419-43c8-b4ce-4a0ba2ac48cc" targetNamespace="http://schemas.microsoft.com/office/2006/metadata/properties" ma:root="true" ma:fieldsID="62f9d316a7c687940079f45a9e0048a3" ns2:_="" ns3:_="">
    <xsd:import namespace="47bf0db7-0e6b-4486-af00-36f225bd746f"/>
    <xsd:import namespace="d0ee7170-b419-43c8-b4ce-4a0ba2ac48c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bf0db7-0e6b-4486-af00-36f225bd74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5cc0a1f-0c92-4ed1-b70e-8239f36ed5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0ee7170-b419-43c8-b4ce-4a0ba2ac48cc"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f99f7eb5-11dc-45e0-acec-80839fa823d7}" ma:internalName="TaxCatchAll" ma:showField="CatchAllData" ma:web="d0ee7170-b419-43c8-b4ce-4a0ba2ac48c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7bf0db7-0e6b-4486-af00-36f225bd746f">
      <Terms xmlns="http://schemas.microsoft.com/office/infopath/2007/PartnerControls"/>
    </lcf76f155ced4ddcb4097134ff3c332f>
    <TaxCatchAll xmlns="d0ee7170-b419-43c8-b4ce-4a0ba2ac48cc" xsi:nil="true"/>
    <SharedWithUsers xmlns="d0ee7170-b419-43c8-b4ce-4a0ba2ac48cc">
      <UserInfo>
        <DisplayName>Tom May</DisplayName>
        <AccountId>24</AccountId>
        <AccountType/>
      </UserInfo>
    </SharedWithUsers>
  </documentManagement>
</p:properties>
</file>

<file path=customXml/itemProps1.xml><?xml version="1.0" encoding="utf-8"?>
<ds:datastoreItem xmlns:ds="http://schemas.openxmlformats.org/officeDocument/2006/customXml" ds:itemID="{4F941D8C-9DB1-4643-8A6A-DB870403E239}"/>
</file>

<file path=customXml/itemProps2.xml><?xml version="1.0" encoding="utf-8"?>
<ds:datastoreItem xmlns:ds="http://schemas.openxmlformats.org/officeDocument/2006/customXml" ds:itemID="{FF2D9692-6D69-465D-B828-F1429FC2B879}"/>
</file>

<file path=customXml/itemProps3.xml><?xml version="1.0" encoding="utf-8"?>
<ds:datastoreItem xmlns:ds="http://schemas.openxmlformats.org/officeDocument/2006/customXml" ds:itemID="{BFEAD0AC-F23B-48E4-A150-F01B9744C9A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Giorgio Castellano</dc:creator>
  <cp:keywords/>
  <dc:description/>
  <cp:lastModifiedBy/>
  <cp:revision/>
  <dcterms:created xsi:type="dcterms:W3CDTF">2021-06-28T13:11:47Z</dcterms:created>
  <dcterms:modified xsi:type="dcterms:W3CDTF">2026-01-13T17:01:19Z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0x0101003D46F2F40DA945459AA1D96C97D44023</vt:lpwstr>
  </property>
  <property fmtid="{D5CDD505-2E9C-101B-9397-08002B2CF9AE}" pid="3" name="MediaServiceImageTags">
    <vt:lpwstr/>
  </property>
</Properties>
</file>